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c\Downloads\"/>
    </mc:Choice>
  </mc:AlternateContent>
  <xr:revisionPtr revIDLastSave="0" documentId="8_{8F977B18-FD03-46BF-82AC-CBE53F804EA6}" xr6:coauthVersionLast="47" xr6:coauthVersionMax="47" xr10:uidLastSave="{00000000-0000-0000-0000-000000000000}"/>
  <bookViews>
    <workbookView xWindow="1152" yWindow="768" windowWidth="17964" windowHeight="12192" firstSheet="1" activeTab="1" xr2:uid="{00000000-000D-0000-FFFF-FFFF00000000}"/>
  </bookViews>
  <sheets>
    <sheet name="Elevator Mechanics 2016" sheetId="1" state="hidden" r:id="rId1"/>
    <sheet name="Elevator Mechanics 2019" sheetId="2" r:id="rId2"/>
  </sheets>
  <externalReferences>
    <externalReference r:id="rId3"/>
  </externalReferences>
  <definedNames>
    <definedName name="_Key1" localSheetId="1" hidden="1">[1]CEL2001!#REF!</definedName>
    <definedName name="_Key1" hidden="1">[1]CEL2001!#REF!</definedName>
    <definedName name="_Order1" hidden="1">255</definedName>
    <definedName name="_Regression_Int" localSheetId="0" hidden="1">1</definedName>
    <definedName name="_Regression_Int" localSheetId="1" hidden="1">1</definedName>
    <definedName name="A" localSheetId="0">'Elevator Mechanics 2016'!$GF$6232</definedName>
    <definedName name="A" localSheetId="1">'Elevator Mechanics 2019'!$GF$6232</definedName>
    <definedName name="A">#REF!</definedName>
    <definedName name="B" localSheetId="0">'Elevator Mechanics 2016'!$GF$6232</definedName>
    <definedName name="B" localSheetId="1">'Elevator Mechanics 2019'!$GF$6232</definedName>
    <definedName name="B">#REF!</definedName>
    <definedName name="C_" localSheetId="0">'Elevator Mechanics 2016'!$GF$6232</definedName>
    <definedName name="C_" localSheetId="1">'Elevator Mechanics 2019'!$GF$6232</definedName>
    <definedName name="C_">#REF!</definedName>
    <definedName name="PAINT" localSheetId="0">'Elevator Mechanics 2016'!#REF!</definedName>
    <definedName name="PAINT" localSheetId="1">'Elevator Mechanics 2019'!#REF!</definedName>
    <definedName name="PAINT">#REF!</definedName>
    <definedName name="_xlnm.Print_Area" localSheetId="0">'Elevator Mechanics 2016'!$A$1:$S$23</definedName>
    <definedName name="_xlnm.Print_Area" localSheetId="1">'Elevator Mechanics 2019'!$A$1:$S$23</definedName>
    <definedName name="Print_Area_MI" localSheetId="1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" l="1"/>
  <c r="J16" i="2"/>
  <c r="B7" i="2"/>
  <c r="J5" i="2"/>
  <c r="Q5" i="2"/>
  <c r="P5" i="2"/>
  <c r="O5" i="2"/>
  <c r="N5" i="2"/>
  <c r="M5" i="2"/>
  <c r="I5" i="2" l="1"/>
  <c r="R5" i="2" l="1"/>
  <c r="Q16" i="2"/>
  <c r="Q17" i="2" s="1"/>
  <c r="P16" i="2"/>
  <c r="P17" i="2" s="1"/>
  <c r="N16" i="2"/>
  <c r="N17" i="2" s="1"/>
  <c r="O16" i="2"/>
  <c r="O17" i="2" s="1"/>
  <c r="I6" i="2"/>
  <c r="T16" i="2"/>
  <c r="T6" i="2"/>
  <c r="P6" i="2"/>
  <c r="O6" i="2"/>
  <c r="N6" i="2"/>
  <c r="J6" i="2"/>
  <c r="I16" i="2" l="1"/>
  <c r="X17" i="2"/>
  <c r="R17" i="2"/>
  <c r="J17" i="2"/>
  <c r="R6" i="2"/>
  <c r="S6" i="2" s="1"/>
  <c r="R16" i="2"/>
  <c r="S16" i="2" s="1"/>
  <c r="I17" i="2"/>
  <c r="S5" i="2"/>
  <c r="R17" i="1"/>
  <c r="J5" i="1"/>
  <c r="I5" i="1" s="1"/>
  <c r="R5" i="1"/>
  <c r="N6" i="1"/>
  <c r="O6" i="1"/>
  <c r="P6" i="1"/>
  <c r="T6" i="1"/>
  <c r="J16" i="1"/>
  <c r="I16" i="1" s="1"/>
  <c r="T16" i="1"/>
  <c r="S17" i="2" l="1"/>
  <c r="S5" i="1"/>
  <c r="R16" i="1"/>
  <c r="S16" i="1" s="1"/>
  <c r="I17" i="1"/>
  <c r="S17" i="1" s="1"/>
  <c r="J6" i="1"/>
  <c r="J17" i="1"/>
  <c r="R6" i="1"/>
  <c r="I6" i="1"/>
  <c r="S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T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city has historically not paid this. </t>
        </r>
      </text>
    </comment>
    <comment ref="T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The city has never paid this. Now called IMI on outside schedule.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  <author>Nelmspk0</author>
  </authors>
  <commentList>
    <comment ref="P3" authorId="0" shapeId="0" xr:uid="{6C05823A-E917-4BA0-8162-F1363CDCF864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Education</t>
        </r>
      </text>
    </comment>
    <comment ref="T4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city has historically not paid this. </t>
        </r>
      </text>
    </comment>
    <comment ref="T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The city has never paid this. Now called IMI on outside schedule.</t>
        </r>
      </text>
    </comment>
    <comment ref="M16" authorId="0" shapeId="0" xr:uid="{E7DAF265-9B0B-432C-9748-058C25BD7F27}">
      <text>
        <r>
          <rPr>
            <b/>
            <sz val="9"/>
            <color indexed="81"/>
            <rFont val="Tahoma"/>
            <family val="2"/>
          </rPr>
          <t>Source: Union Hall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<sst xmlns="http://schemas.openxmlformats.org/spreadsheetml/2006/main" count="132" uniqueCount="48">
  <si>
    <t xml:space="preserve">FLSA </t>
  </si>
  <si>
    <t>OTC</t>
  </si>
  <si>
    <t>Job Code</t>
  </si>
  <si>
    <t>Salary Grade</t>
  </si>
  <si>
    <t>HRIS RATE</t>
  </si>
  <si>
    <t>Hourly only</t>
  </si>
  <si>
    <t>Hourly + Dues</t>
  </si>
  <si>
    <t>Health</t>
  </si>
  <si>
    <t>Pension</t>
  </si>
  <si>
    <t>Apprentice</t>
  </si>
  <si>
    <t>Total Non-Taxable</t>
  </si>
  <si>
    <t>Total Paid package</t>
  </si>
  <si>
    <t>Promo</t>
  </si>
  <si>
    <t>N</t>
  </si>
  <si>
    <t>0..53</t>
  </si>
  <si>
    <t>Overtime</t>
  </si>
  <si>
    <t>C91815</t>
  </si>
  <si>
    <t>N/A</t>
  </si>
  <si>
    <t xml:space="preserve">* For the Elevator Mechanics, the Vacation rate is included in the Hourly rate and paid to the employee on a cash basis as earned. </t>
  </si>
  <si>
    <t>* For the Elevator Mechanics, no dues are paid to the union via wage deductions.</t>
  </si>
  <si>
    <t>Elevator Mechanic - 5 and above Years of Journeyman Experience</t>
  </si>
  <si>
    <t>Elevator Mechanic - &lt;5 Years Journeyman Exp.</t>
  </si>
  <si>
    <t>EIWP</t>
  </si>
  <si>
    <t>Vacation and Dues deduction</t>
  </si>
  <si>
    <t>Health Trust Deduction</t>
  </si>
  <si>
    <t>Vacation and Dues Deduction</t>
  </si>
  <si>
    <t>(The 2016 vacation rate for an Elevator Mechanic with less than five (5) full years of journeyman experience is $2.752 per hour.)</t>
  </si>
  <si>
    <t>(The 2016 vacation rate for an Elevator Mechanic with five (5) full years or more of journeyman experience is $3.67 per hour.)</t>
  </si>
  <si>
    <t>Hourly</t>
  </si>
  <si>
    <t>* For the Elevator Mechanics, a deduction of three and one-half cents ($0.035) per hourr shall be deducted for each hour worked shall be deducted and</t>
  </si>
  <si>
    <t xml:space="preserve"> paid to the National Elevator Industry Health Benefit Plan and Declaration of Trust. </t>
  </si>
  <si>
    <t>* For the Elevator Mechanics, the Vacation rate is included in the Hourly rate and paid to the employee on a cash basis as earned.</t>
  </si>
  <si>
    <t xml:space="preserve">TEMPORARY Elevator Mechanics (CX6) Effective January 1, 2016: </t>
  </si>
  <si>
    <t xml:space="preserve">* For the Elevator Mechanics, three and one-half cents ($0.035) shall be deducted for each hour worked and sent </t>
  </si>
  <si>
    <t xml:space="preserve">to the National Elevator Industry Health Benefit Plan and Declaration of Trust. </t>
  </si>
  <si>
    <t>(The 2019 vacation rate for an Elevator Mechanic with less than five (5) full years of journeyman experience is $2.99 per hour.)</t>
  </si>
  <si>
    <t>Pension &amp; Annuity</t>
  </si>
  <si>
    <t xml:space="preserve">TEMPORARY Elevator Mechanics (CX5) Effective January 1, 2021: </t>
  </si>
  <si>
    <t>(The 2019 vacation rate for an Elevator Mechanic with five (5) full years or more of journeyman experience is $4.26 per hour.)</t>
  </si>
  <si>
    <t>Mechanic base rate</t>
  </si>
  <si>
    <t>Health Benefit Plan</t>
  </si>
  <si>
    <t>Annuity</t>
  </si>
  <si>
    <t>Education</t>
  </si>
  <si>
    <t>Work Preservations</t>
  </si>
  <si>
    <t>Vacation Rate %</t>
  </si>
  <si>
    <t>Vacation Rate $</t>
  </si>
  <si>
    <t>Source: Union Hall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</si>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</sst>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_)"/>
    <numFmt numFmtId="166" formatCode="&quot;$&quot;#,##0.00"/>
    <numFmt numFmtId="167" formatCode="&quot;$&quot;#,##0.000"/>
  </numFmts>
  <fonts count="26">
    <font>
      <sz val="12"/>
      <name val="Helv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 Unicode MS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Helv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3" fontId="0" fillId="0" borderId="0"/>
    <xf numFmtId="0" fontId="11" fillId="0" borderId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">
      <alignment horizontal="center"/>
    </xf>
    <xf numFmtId="3" fontId="12" fillId="0" borderId="0" applyFont="0" applyFill="0" applyBorder="0" applyAlignment="0" applyProtection="0"/>
    <xf numFmtId="0" fontId="12" fillId="2" borderId="0" applyNumberFormat="0" applyFont="0" applyBorder="0" applyAlignment="0" applyProtection="0"/>
    <xf numFmtId="9" fontId="22" fillId="0" borderId="0" applyFont="0" applyFill="0" applyBorder="0" applyAlignment="0" applyProtection="0"/>
  </cellStyleXfs>
  <cellXfs count="60">
    <xf numFmtId="3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3" fontId="2" fillId="0" borderId="0" xfId="0" applyFont="1" applyAlignment="1">
      <alignment horizontal="center"/>
    </xf>
    <xf numFmtId="3" fontId="2" fillId="0" borderId="0" xfId="0" applyFont="1"/>
    <xf numFmtId="3" fontId="3" fillId="0" borderId="0" xfId="0" applyFont="1" applyAlignment="1">
      <alignment horizontal="center"/>
    </xf>
    <xf numFmtId="3" fontId="4" fillId="0" borderId="0" xfId="0" applyFont="1" applyAlignment="1">
      <alignment horizontal="center"/>
    </xf>
    <xf numFmtId="3" fontId="3" fillId="0" borderId="0" xfId="0" applyFont="1"/>
    <xf numFmtId="164" fontId="3" fillId="0" borderId="0" xfId="0" applyNumberFormat="1" applyFont="1" applyAlignment="1">
      <alignment horizontal="center"/>
    </xf>
    <xf numFmtId="3" fontId="5" fillId="0" borderId="0" xfId="0" applyFont="1" applyAlignment="1">
      <alignment horizontal="center"/>
    </xf>
    <xf numFmtId="3" fontId="5" fillId="0" borderId="0" xfId="0" applyFont="1"/>
    <xf numFmtId="164" fontId="5" fillId="0" borderId="0" xfId="0" applyNumberFormat="1" applyFont="1" applyAlignment="1">
      <alignment horizontal="center"/>
    </xf>
    <xf numFmtId="3" fontId="6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wrapText="1"/>
    </xf>
    <xf numFmtId="3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3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3" fontId="3" fillId="3" borderId="0" xfId="0" applyFont="1" applyFill="1" applyAlignment="1">
      <alignment horizontal="center"/>
    </xf>
    <xf numFmtId="3" fontId="4" fillId="3" borderId="0" xfId="0" applyFont="1" applyFill="1" applyAlignment="1">
      <alignment horizontal="center"/>
    </xf>
    <xf numFmtId="3" fontId="3" fillId="3" borderId="0" xfId="0" applyFont="1" applyFill="1"/>
    <xf numFmtId="165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3" fontId="14" fillId="0" borderId="0" xfId="0" applyFont="1" applyAlignment="1">
      <alignment horizontal="left"/>
    </xf>
    <xf numFmtId="3" fontId="14" fillId="0" borderId="0" xfId="0" applyFont="1" applyAlignment="1">
      <alignment horizontal="center"/>
    </xf>
    <xf numFmtId="3" fontId="1" fillId="0" borderId="0" xfId="0" applyFont="1" applyAlignment="1">
      <alignment horizontal="left"/>
    </xf>
    <xf numFmtId="3" fontId="14" fillId="0" borderId="0" xfId="0" applyFont="1"/>
    <xf numFmtId="165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3" fontId="15" fillId="0" borderId="0" xfId="0" applyFont="1" applyAlignment="1">
      <alignment horizontal="left"/>
    </xf>
    <xf numFmtId="3" fontId="15" fillId="0" borderId="0" xfId="0" applyFont="1" applyAlignment="1">
      <alignment horizontal="center"/>
    </xf>
    <xf numFmtId="3" fontId="16" fillId="0" borderId="0" xfId="0" applyFont="1" applyAlignment="1">
      <alignment horizontal="center"/>
    </xf>
    <xf numFmtId="3" fontId="8" fillId="0" borderId="0" xfId="0" applyFont="1"/>
    <xf numFmtId="165" fontId="1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3" fontId="8" fillId="0" borderId="0" xfId="0" applyFont="1" applyAlignment="1">
      <alignment horizontal="center"/>
    </xf>
    <xf numFmtId="3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left"/>
    </xf>
    <xf numFmtId="3" fontId="24" fillId="0" borderId="0" xfId="0" applyFont="1" applyAlignment="1">
      <alignment horizontal="left"/>
    </xf>
    <xf numFmtId="3" fontId="25" fillId="0" borderId="0" xfId="0" applyFont="1" applyAlignment="1">
      <alignment horizontal="center"/>
    </xf>
    <xf numFmtId="3" fontId="25" fillId="0" borderId="0" xfId="0" applyFont="1"/>
    <xf numFmtId="165" fontId="25" fillId="0" borderId="0" xfId="0" applyNumberFormat="1" applyFont="1" applyAlignment="1">
      <alignment horizontal="center"/>
    </xf>
    <xf numFmtId="164" fontId="25" fillId="4" borderId="0" xfId="0" applyNumberFormat="1" applyFont="1" applyFill="1" applyAlignment="1">
      <alignment horizontal="center"/>
    </xf>
    <xf numFmtId="166" fontId="25" fillId="4" borderId="0" xfId="0" applyNumberFormat="1" applyFont="1" applyFill="1" applyAlignment="1">
      <alignment horizontal="center"/>
    </xf>
    <xf numFmtId="3" fontId="25" fillId="0" borderId="0" xfId="0" applyFont="1" applyAlignment="1">
      <alignment horizontal="left"/>
    </xf>
    <xf numFmtId="3" fontId="2" fillId="0" borderId="0" xfId="0" applyFont="1" applyAlignment="1">
      <alignment horizontal="center" wrapText="1"/>
    </xf>
    <xf numFmtId="165" fontId="2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7" fontId="2" fillId="0" borderId="0" xfId="0" applyNumberFormat="1" applyFont="1"/>
    <xf numFmtId="167" fontId="2" fillId="5" borderId="0" xfId="0" applyNumberFormat="1" applyFont="1" applyFill="1"/>
    <xf numFmtId="9" fontId="2" fillId="5" borderId="0" xfId="8" applyFont="1" applyFill="1" applyBorder="1"/>
    <xf numFmtId="167" fontId="2" fillId="4" borderId="0" xfId="0" applyNumberFormat="1" applyFont="1" applyFill="1"/>
    <xf numFmtId="49" fontId="25" fillId="0" borderId="0" xfId="0" applyNumberFormat="1" applyFont="1" applyAlignment="1">
      <alignment horizontal="center"/>
    </xf>
  </cellXfs>
  <cellStyles count="9">
    <cellStyle name="Normal" xfId="0" builtinId="0"/>
    <cellStyle name="Normal 2" xfId="1" xr:uid="{00000000-0005-0000-0000-000001000000}"/>
    <cellStyle name="Percent" xfId="8" builtinId="5"/>
    <cellStyle name="PSChar" xfId="2" xr:uid="{00000000-0005-0000-0000-000002000000}"/>
    <cellStyle name="PSDate" xfId="3" xr:uid="{00000000-0005-0000-0000-000003000000}"/>
    <cellStyle name="PSDec" xfId="4" xr:uid="{00000000-0005-0000-0000-000004000000}"/>
    <cellStyle name="PSHeading" xfId="5" xr:uid="{00000000-0005-0000-0000-000005000000}"/>
    <cellStyle name="PSInt" xfId="6" xr:uid="{00000000-0005-0000-0000-000006000000}"/>
    <cellStyle name="PSSpacer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eav507\Nelmspk0$\LABOR\AmyHirsch\CEL\CELxscost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CBT"/>
      <sheetName val="Outside rate comp"/>
      <sheetName val="CEL2001"/>
      <sheetName val="Pension $"/>
      <sheetName val="Sick and Severence"/>
      <sheetName val="Hours worked"/>
      <sheetName val="MERF Cost"/>
      <sheetName val="CEL Pension que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T24"/>
  <sheetViews>
    <sheetView showGridLines="0" zoomScale="66" zoomScaleNormal="66" workbookViewId="0">
      <selection activeCell="N7" sqref="N7"/>
    </sheetView>
  </sheetViews>
  <sheetFormatPr defaultColWidth="16.36328125" defaultRowHeight="12.75" customHeight="1"/>
  <cols>
    <col min="1" max="1" width="6.6328125" style="3" customWidth="1"/>
    <col min="2" max="3" width="3.54296875" style="5" customWidth="1"/>
    <col min="4" max="4" width="7" style="12" customWidth="1"/>
    <col min="5" max="5" width="8.36328125" style="12" customWidth="1"/>
    <col min="6" max="7" width="8.984375E-2" style="4" hidden="1" customWidth="1"/>
    <col min="8" max="8" width="9.36328125" style="3" customWidth="1"/>
    <col min="9" max="9" width="14.6328125" style="1" customWidth="1"/>
    <col min="10" max="10" width="10.6328125" style="1" bestFit="1" customWidth="1"/>
    <col min="11" max="11" width="8.1796875" style="1" bestFit="1" customWidth="1"/>
    <col min="12" max="12" width="11.81640625" style="1" customWidth="1"/>
    <col min="13" max="13" width="11.1796875" style="1" customWidth="1"/>
    <col min="14" max="14" width="8.6328125" style="1" customWidth="1"/>
    <col min="15" max="15" width="8.54296875" style="1" customWidth="1"/>
    <col min="16" max="16" width="12.54296875" style="1" customWidth="1"/>
    <col min="17" max="17" width="10.1796875" style="1" customWidth="1"/>
    <col min="18" max="18" width="13" style="1" customWidth="1"/>
    <col min="19" max="19" width="13.6328125" style="3" customWidth="1"/>
    <col min="20" max="20" width="6.453125" style="2" hidden="1" customWidth="1"/>
    <col min="21" max="21" width="7.36328125" style="4" bestFit="1" customWidth="1"/>
    <col min="22" max="22" width="8.08984375" style="4" bestFit="1" customWidth="1"/>
    <col min="23" max="16384" width="16.36328125" style="4"/>
  </cols>
  <sheetData>
    <row r="1" spans="1:20" ht="35.25" customHeight="1">
      <c r="A1" s="28" t="s">
        <v>32</v>
      </c>
      <c r="B1" s="9"/>
      <c r="C1" s="9"/>
      <c r="D1" s="9"/>
      <c r="E1" s="9"/>
      <c r="F1" s="10"/>
      <c r="G1" s="10"/>
      <c r="H1" s="9"/>
      <c r="I1" s="11"/>
      <c r="J1" s="8"/>
      <c r="K1" s="8"/>
    </row>
    <row r="2" spans="1:20" ht="54" customHeight="1">
      <c r="A2" s="33" t="s">
        <v>21</v>
      </c>
      <c r="B2" s="34"/>
      <c r="C2" s="34"/>
      <c r="D2" s="35"/>
      <c r="E2" s="35"/>
      <c r="F2" s="36"/>
      <c r="G2" s="36"/>
      <c r="H2" s="37"/>
      <c r="I2" s="38"/>
      <c r="J2" s="8"/>
      <c r="K2" s="8"/>
      <c r="L2" s="8"/>
      <c r="M2" s="8"/>
      <c r="N2" s="8"/>
    </row>
    <row r="3" spans="1:20" ht="59.25" customHeight="1">
      <c r="A3" s="5" t="s">
        <v>0</v>
      </c>
      <c r="B3" s="5" t="s">
        <v>1</v>
      </c>
      <c r="D3" s="15" t="s">
        <v>2</v>
      </c>
      <c r="E3" s="15" t="s">
        <v>3</v>
      </c>
      <c r="F3" s="7"/>
      <c r="G3" s="7"/>
      <c r="H3" s="13"/>
      <c r="I3" s="14" t="s">
        <v>4</v>
      </c>
      <c r="J3" s="14" t="s">
        <v>5</v>
      </c>
      <c r="K3" s="14" t="s">
        <v>6</v>
      </c>
      <c r="L3" s="14" t="s">
        <v>23</v>
      </c>
      <c r="M3" s="14" t="s">
        <v>24</v>
      </c>
      <c r="N3" s="8" t="s">
        <v>7</v>
      </c>
      <c r="O3" s="8" t="s">
        <v>8</v>
      </c>
      <c r="P3" s="8" t="s">
        <v>9</v>
      </c>
      <c r="Q3" s="8" t="s">
        <v>22</v>
      </c>
      <c r="R3" s="14" t="s">
        <v>10</v>
      </c>
      <c r="S3" s="14" t="s">
        <v>11</v>
      </c>
      <c r="T3" s="8" t="s">
        <v>12</v>
      </c>
    </row>
    <row r="4" spans="1:20" ht="20.25" customHeight="1">
      <c r="A4" s="5"/>
      <c r="D4" s="6"/>
      <c r="E4" s="5"/>
      <c r="F4" s="7"/>
      <c r="G4" s="7"/>
      <c r="H4" s="16"/>
      <c r="I4" s="8"/>
      <c r="J4" s="8"/>
      <c r="K4" s="8"/>
      <c r="L4" s="8"/>
      <c r="M4" s="8"/>
      <c r="N4" s="8"/>
      <c r="O4" s="8"/>
      <c r="P4" s="8"/>
      <c r="Q4" s="8"/>
      <c r="R4" s="8"/>
      <c r="S4" s="17"/>
      <c r="T4" s="8"/>
    </row>
    <row r="5" spans="1:20" ht="33" customHeight="1">
      <c r="A5" s="27" t="s">
        <v>13</v>
      </c>
      <c r="B5" s="27">
        <v>2</v>
      </c>
      <c r="C5" s="27"/>
      <c r="D5" s="27" t="s">
        <v>16</v>
      </c>
      <c r="E5" s="27">
        <v>1</v>
      </c>
      <c r="F5" s="29">
        <v>275</v>
      </c>
      <c r="G5" s="29">
        <v>6</v>
      </c>
      <c r="H5" s="30" t="s">
        <v>28</v>
      </c>
      <c r="I5" s="31">
        <f>J5</f>
        <v>48.622199999999999</v>
      </c>
      <c r="J5" s="31">
        <f>45.87+(45.87*0.06)</f>
        <v>48.622199999999999</v>
      </c>
      <c r="K5" s="31" t="s">
        <v>17</v>
      </c>
      <c r="L5" s="31" t="s">
        <v>17</v>
      </c>
      <c r="M5" s="31">
        <v>3.5000000000000003E-2</v>
      </c>
      <c r="N5" s="31">
        <v>14.425000000000001</v>
      </c>
      <c r="O5" s="31">
        <v>14.96</v>
      </c>
      <c r="P5" s="31">
        <v>0.6</v>
      </c>
      <c r="Q5" s="31">
        <v>0.3</v>
      </c>
      <c r="R5" s="31">
        <f>N5+O5+P5</f>
        <v>29.985000000000003</v>
      </c>
      <c r="S5" s="32">
        <f t="shared" ref="S5:S6" si="0">I5+Q5+R5</f>
        <v>78.907200000000003</v>
      </c>
      <c r="T5" s="8" t="s">
        <v>14</v>
      </c>
    </row>
    <row r="6" spans="1:20" ht="33" customHeight="1">
      <c r="A6" s="26"/>
      <c r="B6" s="27"/>
      <c r="C6" s="27"/>
      <c r="D6" s="27"/>
      <c r="E6" s="27"/>
      <c r="F6" s="29"/>
      <c r="G6" s="29"/>
      <c r="H6" s="30" t="s">
        <v>15</v>
      </c>
      <c r="I6" s="31">
        <f>I5*1.5</f>
        <v>72.933300000000003</v>
      </c>
      <c r="J6" s="31">
        <f>J5*1.5</f>
        <v>72.933300000000003</v>
      </c>
      <c r="K6" s="31" t="s">
        <v>17</v>
      </c>
      <c r="L6" s="31" t="s">
        <v>17</v>
      </c>
      <c r="M6" s="31">
        <v>3.5000000000000003E-2</v>
      </c>
      <c r="N6" s="31">
        <f>N5</f>
        <v>14.425000000000001</v>
      </c>
      <c r="O6" s="31">
        <f>O5</f>
        <v>14.96</v>
      </c>
      <c r="P6" s="31">
        <f>P5</f>
        <v>0.6</v>
      </c>
      <c r="Q6" s="31">
        <v>0.3</v>
      </c>
      <c r="R6" s="31">
        <f>N6+O6+P6</f>
        <v>29.985000000000003</v>
      </c>
      <c r="S6" s="31">
        <f t="shared" si="0"/>
        <v>103.2183</v>
      </c>
      <c r="T6" s="8" t="str">
        <f>T5</f>
        <v>0..53</v>
      </c>
    </row>
    <row r="7" spans="1:20" ht="48" customHeight="1">
      <c r="A7" s="5"/>
      <c r="B7" s="19" t="s">
        <v>29</v>
      </c>
      <c r="D7" s="6"/>
      <c r="E7" s="5"/>
      <c r="F7" s="7"/>
      <c r="G7" s="7"/>
      <c r="H7" s="16"/>
      <c r="I7" s="8"/>
      <c r="J7" s="8"/>
      <c r="K7" s="8"/>
      <c r="L7" s="8"/>
      <c r="M7" s="8"/>
      <c r="N7" s="8"/>
      <c r="Q7" s="3"/>
    </row>
    <row r="8" spans="1:20" ht="20.25" customHeight="1">
      <c r="A8" s="5"/>
      <c r="B8" s="18" t="s">
        <v>30</v>
      </c>
      <c r="D8" s="6"/>
      <c r="E8" s="5"/>
      <c r="F8" s="7"/>
      <c r="G8" s="7"/>
      <c r="H8" s="16"/>
      <c r="I8" s="8"/>
      <c r="J8" s="8"/>
      <c r="K8" s="8"/>
      <c r="L8" s="8"/>
      <c r="M8" s="8"/>
      <c r="N8" s="8"/>
    </row>
    <row r="9" spans="1:20" ht="42" customHeight="1">
      <c r="A9" s="5"/>
      <c r="B9" s="19" t="s">
        <v>31</v>
      </c>
      <c r="D9" s="6"/>
      <c r="E9" s="5"/>
      <c r="F9" s="7"/>
      <c r="G9" s="7"/>
      <c r="H9" s="16"/>
      <c r="I9" s="8"/>
      <c r="J9" s="8"/>
      <c r="K9" s="8"/>
      <c r="L9" s="8"/>
      <c r="M9" s="8"/>
      <c r="N9" s="8"/>
    </row>
    <row r="10" spans="1:20" ht="21.75" customHeight="1">
      <c r="A10" s="5"/>
      <c r="B10" s="4"/>
      <c r="D10" s="19" t="s">
        <v>26</v>
      </c>
      <c r="E10" s="5"/>
      <c r="F10" s="7"/>
      <c r="G10" s="7"/>
      <c r="H10" s="4"/>
      <c r="I10" s="8"/>
      <c r="J10" s="8"/>
      <c r="K10" s="8"/>
      <c r="L10" s="8"/>
      <c r="M10" s="8"/>
      <c r="N10" s="8"/>
    </row>
    <row r="11" spans="1:20" ht="46.5" customHeight="1">
      <c r="A11" s="5"/>
      <c r="B11" s="19" t="s">
        <v>19</v>
      </c>
      <c r="D11" s="6"/>
      <c r="E11" s="5"/>
      <c r="F11" s="7"/>
      <c r="G11" s="7"/>
      <c r="H11" s="4"/>
      <c r="I11" s="8"/>
      <c r="J11" s="8"/>
      <c r="K11" s="8"/>
      <c r="L11" s="8"/>
      <c r="M11" s="8"/>
      <c r="N11" s="8"/>
      <c r="O11" s="8"/>
      <c r="P11" s="8"/>
      <c r="Q11" s="8"/>
      <c r="R11" s="8"/>
      <c r="T11" s="8"/>
    </row>
    <row r="12" spans="1:20" ht="14.25" customHeight="1">
      <c r="A12" s="5"/>
      <c r="D12" s="6"/>
      <c r="E12" s="5"/>
      <c r="F12" s="7"/>
      <c r="G12" s="7"/>
      <c r="H12" s="4"/>
      <c r="I12" s="8"/>
      <c r="J12" s="8"/>
      <c r="K12" s="8"/>
      <c r="L12" s="8"/>
      <c r="M12" s="8"/>
      <c r="N12" s="8"/>
      <c r="O12" s="8"/>
      <c r="P12" s="8"/>
      <c r="Q12" s="8"/>
      <c r="T12" s="8"/>
    </row>
    <row r="13" spans="1:20" ht="4.5" hidden="1" customHeight="1">
      <c r="A13" s="20"/>
      <c r="B13" s="20"/>
      <c r="C13" s="20"/>
      <c r="D13" s="21"/>
      <c r="E13" s="20"/>
      <c r="F13" s="22"/>
      <c r="G13" s="22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  <c r="T13" s="8"/>
    </row>
    <row r="14" spans="1:20" ht="54.75" customHeight="1">
      <c r="A14" s="33" t="s">
        <v>20</v>
      </c>
      <c r="B14" s="39"/>
      <c r="C14" s="39"/>
      <c r="D14" s="40"/>
      <c r="E14" s="39"/>
      <c r="F14" s="36"/>
      <c r="G14" s="36"/>
      <c r="H14" s="41"/>
      <c r="I14" s="42"/>
      <c r="J14" s="42"/>
      <c r="K14" s="42"/>
      <c r="L14" s="8"/>
      <c r="M14" s="8"/>
      <c r="N14" s="8"/>
      <c r="O14" s="8"/>
      <c r="P14" s="8"/>
      <c r="Q14" s="8"/>
      <c r="R14" s="8"/>
      <c r="S14" s="17"/>
      <c r="T14" s="8"/>
    </row>
    <row r="15" spans="1:20" ht="64.5" customHeight="1">
      <c r="A15" s="5" t="s">
        <v>0</v>
      </c>
      <c r="B15" s="5" t="s">
        <v>1</v>
      </c>
      <c r="D15" s="15" t="s">
        <v>2</v>
      </c>
      <c r="E15" s="15" t="s">
        <v>3</v>
      </c>
      <c r="F15" s="7"/>
      <c r="G15" s="7"/>
      <c r="H15" s="16"/>
      <c r="I15" s="8"/>
      <c r="J15" s="8"/>
      <c r="K15" s="8" t="s">
        <v>6</v>
      </c>
      <c r="L15" s="14" t="s">
        <v>25</v>
      </c>
      <c r="M15" s="14" t="s">
        <v>24</v>
      </c>
      <c r="N15" s="5" t="s">
        <v>7</v>
      </c>
      <c r="O15" s="5" t="s">
        <v>8</v>
      </c>
      <c r="P15" s="5" t="s">
        <v>9</v>
      </c>
      <c r="Q15" s="8" t="s">
        <v>22</v>
      </c>
      <c r="R15" s="14" t="s">
        <v>10</v>
      </c>
      <c r="S15" s="14" t="s">
        <v>11</v>
      </c>
      <c r="T15" s="8" t="s">
        <v>14</v>
      </c>
    </row>
    <row r="16" spans="1:20" ht="33" customHeight="1">
      <c r="A16" s="27" t="s">
        <v>13</v>
      </c>
      <c r="B16" s="27">
        <v>2</v>
      </c>
      <c r="C16" s="27"/>
      <c r="D16" s="27" t="s">
        <v>16</v>
      </c>
      <c r="E16" s="27">
        <v>1</v>
      </c>
      <c r="F16" s="29">
        <v>275</v>
      </c>
      <c r="G16" s="29">
        <v>6</v>
      </c>
      <c r="H16" s="30" t="s">
        <v>28</v>
      </c>
      <c r="I16" s="31">
        <f>J16</f>
        <v>49.5396</v>
      </c>
      <c r="J16" s="31">
        <f>45.87+(45.87*0.08)</f>
        <v>49.5396</v>
      </c>
      <c r="K16" s="31" t="s">
        <v>17</v>
      </c>
      <c r="L16" s="31" t="s">
        <v>17</v>
      </c>
      <c r="M16" s="31">
        <v>3.5000000000000003E-2</v>
      </c>
      <c r="N16" s="31">
        <v>14.425000000000001</v>
      </c>
      <c r="O16" s="31">
        <v>14.96</v>
      </c>
      <c r="P16" s="31">
        <v>0.6</v>
      </c>
      <c r="Q16" s="31">
        <v>0.3</v>
      </c>
      <c r="R16" s="31">
        <f>N16+O16+P16</f>
        <v>29.985000000000003</v>
      </c>
      <c r="S16" s="32">
        <f>I16+Q16+R16</f>
        <v>79.824600000000004</v>
      </c>
      <c r="T16" s="2" t="str">
        <f>T15</f>
        <v>0..53</v>
      </c>
    </row>
    <row r="17" spans="1:19" ht="33" customHeight="1">
      <c r="A17" s="26"/>
      <c r="B17" s="27"/>
      <c r="C17" s="27"/>
      <c r="D17" s="27"/>
      <c r="E17" s="27"/>
      <c r="F17" s="29"/>
      <c r="G17" s="29"/>
      <c r="H17" s="27" t="s">
        <v>15</v>
      </c>
      <c r="I17" s="31">
        <f>I16*1.5</f>
        <v>74.309399999999997</v>
      </c>
      <c r="J17" s="31">
        <f>J16*1.5</f>
        <v>74.309399999999997</v>
      </c>
      <c r="K17" s="31" t="s">
        <v>17</v>
      </c>
      <c r="L17" s="31" t="s">
        <v>17</v>
      </c>
      <c r="M17" s="31">
        <v>3.5000000000000003E-2</v>
      </c>
      <c r="N17" s="31">
        <v>14.425000000000001</v>
      </c>
      <c r="O17" s="31">
        <v>14.96</v>
      </c>
      <c r="P17" s="31">
        <v>0.6</v>
      </c>
      <c r="Q17" s="31">
        <v>0.3</v>
      </c>
      <c r="R17" s="31">
        <f>N17+O17+P17</f>
        <v>29.985000000000003</v>
      </c>
      <c r="S17" s="32">
        <f>I17+Q17+R17</f>
        <v>104.59439999999999</v>
      </c>
    </row>
    <row r="18" spans="1:19" ht="51.75" customHeight="1">
      <c r="A18" s="18"/>
      <c r="B18" s="19" t="s">
        <v>29</v>
      </c>
      <c r="D18" s="6"/>
      <c r="E18" s="5"/>
      <c r="F18" s="7"/>
      <c r="G18" s="7"/>
      <c r="H18" s="5"/>
      <c r="I18" s="8"/>
      <c r="J18" s="8"/>
      <c r="K18" s="8"/>
      <c r="L18" s="8"/>
      <c r="M18" s="8"/>
      <c r="N18" s="8"/>
      <c r="O18" s="8"/>
      <c r="P18" s="8"/>
      <c r="Q18" s="8"/>
      <c r="R18" s="8"/>
      <c r="S18" s="17"/>
    </row>
    <row r="19" spans="1:19" ht="21.75" customHeight="1">
      <c r="A19" s="5"/>
      <c r="B19" s="18" t="s">
        <v>30</v>
      </c>
      <c r="D19" s="6"/>
      <c r="E19" s="5"/>
      <c r="F19" s="7"/>
      <c r="G19" s="7"/>
      <c r="H19" s="5"/>
      <c r="I19" s="8"/>
      <c r="J19" s="8"/>
      <c r="K19" s="3"/>
      <c r="L19" s="3"/>
      <c r="M19" s="3"/>
      <c r="Q19" s="3"/>
    </row>
    <row r="20" spans="1:19" ht="39" customHeight="1">
      <c r="B20" s="19" t="s">
        <v>18</v>
      </c>
      <c r="E20" s="4"/>
      <c r="H20" s="4"/>
      <c r="K20" s="3"/>
      <c r="L20" s="3"/>
      <c r="M20" s="3"/>
    </row>
    <row r="21" spans="1:19" ht="21.75" customHeight="1">
      <c r="B21" s="4"/>
      <c r="D21" s="19" t="s">
        <v>27</v>
      </c>
      <c r="E21" s="4"/>
      <c r="H21" s="4"/>
    </row>
    <row r="22" spans="1:19" ht="45" customHeight="1">
      <c r="B22" s="19" t="s">
        <v>19</v>
      </c>
      <c r="C22" s="4"/>
      <c r="E22" s="4"/>
      <c r="H22" s="4"/>
    </row>
    <row r="23" spans="1:19" ht="35.25" customHeight="1"/>
    <row r="24" spans="1:19" ht="12.75" customHeight="1">
      <c r="C24" s="4"/>
      <c r="E24" s="5"/>
    </row>
  </sheetData>
  <sheetProtection selectLockedCells="1" selectUnlockedCells="1"/>
  <printOptions horizontalCentered="1"/>
  <pageMargins left="0.25" right="0.25" top="0.75" bottom="0.3" header="0.5" footer="0.5"/>
  <pageSetup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/>
  <dimension ref="A1:Y24"/>
  <sheetViews>
    <sheetView showGridLines="0" tabSelected="1" zoomScale="90" zoomScaleNormal="90" workbookViewId="0">
      <selection activeCell="E16" sqref="E16"/>
    </sheetView>
  </sheetViews>
  <sheetFormatPr defaultColWidth="16.36328125" defaultRowHeight="14.4"/>
  <cols>
    <col min="1" max="1" width="6.6328125" style="3" customWidth="1"/>
    <col min="2" max="3" width="3.54296875" style="5" customWidth="1"/>
    <col min="4" max="4" width="7" style="12" customWidth="1"/>
    <col min="5" max="5" width="8.36328125" style="12" customWidth="1"/>
    <col min="6" max="7" width="8.984375E-2" style="4" hidden="1" customWidth="1"/>
    <col min="8" max="8" width="9.36328125" style="3" customWidth="1"/>
    <col min="9" max="9" width="14.6328125" style="1" customWidth="1"/>
    <col min="10" max="10" width="10.6328125" style="1" bestFit="1" customWidth="1"/>
    <col min="11" max="11" width="8.1796875" style="1" bestFit="1" customWidth="1"/>
    <col min="12" max="12" width="11.81640625" style="1" customWidth="1"/>
    <col min="13" max="13" width="11.1796875" style="1" customWidth="1"/>
    <col min="14" max="14" width="8.6328125" style="1" customWidth="1"/>
    <col min="15" max="15" width="8.54296875" style="1" customWidth="1"/>
    <col min="16" max="16" width="12.54296875" style="1" customWidth="1"/>
    <col min="17" max="17" width="10.1796875" style="1" customWidth="1"/>
    <col min="18" max="18" width="13" style="1" customWidth="1"/>
    <col min="19" max="19" width="13.54296875" style="3" bestFit="1" customWidth="1"/>
    <col min="20" max="20" width="5.453125" style="2" hidden="1" customWidth="1"/>
    <col min="21" max="21" width="7.36328125" style="4" bestFit="1" customWidth="1"/>
    <col min="22" max="22" width="8.08984375" style="4" bestFit="1" customWidth="1"/>
    <col min="23" max="23" width="21.36328125" style="4" bestFit="1" customWidth="1"/>
    <col min="24" max="16384" width="16.36328125" style="4"/>
  </cols>
  <sheetData>
    <row r="1" spans="1:25" ht="23.4">
      <c r="A1" s="28" t="s">
        <v>37</v>
      </c>
      <c r="B1" s="9"/>
      <c r="C1" s="9"/>
      <c r="D1" s="9"/>
      <c r="E1" s="9"/>
      <c r="F1" s="10"/>
      <c r="G1" s="10"/>
      <c r="H1" s="9"/>
      <c r="I1" s="11"/>
      <c r="J1" s="8"/>
      <c r="K1" s="8"/>
    </row>
    <row r="2" spans="1:25" ht="23.4">
      <c r="A2" s="33" t="s">
        <v>21</v>
      </c>
      <c r="B2" s="34"/>
      <c r="C2" s="34"/>
      <c r="D2" s="35"/>
      <c r="E2" s="35"/>
      <c r="F2" s="36"/>
      <c r="G2" s="36"/>
      <c r="H2" s="37"/>
      <c r="I2" s="38"/>
      <c r="J2" s="8"/>
      <c r="K2" s="8"/>
      <c r="L2" s="8"/>
      <c r="M2" s="8"/>
      <c r="N2" s="8"/>
    </row>
    <row r="3" spans="1:25" ht="28.8">
      <c r="A3" s="5" t="s">
        <v>0</v>
      </c>
      <c r="B3" s="5" t="s">
        <v>1</v>
      </c>
      <c r="D3" s="15" t="s">
        <v>2</v>
      </c>
      <c r="E3" s="15" t="s">
        <v>3</v>
      </c>
      <c r="F3" s="7"/>
      <c r="G3" s="7"/>
      <c r="H3" s="13"/>
      <c r="I3" s="14" t="s">
        <v>4</v>
      </c>
      <c r="J3" s="14" t="s">
        <v>5</v>
      </c>
      <c r="K3" s="14" t="s">
        <v>6</v>
      </c>
      <c r="L3" s="14" t="s">
        <v>23</v>
      </c>
      <c r="M3" s="14" t="s">
        <v>24</v>
      </c>
      <c r="N3" s="8" t="s">
        <v>7</v>
      </c>
      <c r="O3" s="14" t="s">
        <v>36</v>
      </c>
      <c r="P3" s="8" t="s">
        <v>9</v>
      </c>
      <c r="Q3" s="8" t="s">
        <v>22</v>
      </c>
      <c r="R3" s="14" t="s">
        <v>10</v>
      </c>
      <c r="S3" s="14" t="s">
        <v>11</v>
      </c>
      <c r="T3" s="8" t="s">
        <v>12</v>
      </c>
      <c r="W3" s="4" t="s">
        <v>39</v>
      </c>
      <c r="X3" s="56">
        <v>53.28</v>
      </c>
    </row>
    <row r="4" spans="1:25">
      <c r="A4" s="5"/>
      <c r="D4" s="6"/>
      <c r="E4" s="5"/>
      <c r="F4" s="7"/>
      <c r="G4" s="7"/>
      <c r="H4" s="16"/>
      <c r="I4" s="43">
        <v>2.9</v>
      </c>
      <c r="J4" s="8"/>
      <c r="K4" s="8"/>
      <c r="L4" s="8"/>
      <c r="M4" s="8"/>
      <c r="N4" s="8"/>
      <c r="O4" s="8"/>
      <c r="P4" s="8"/>
      <c r="Q4" s="8"/>
      <c r="R4" s="8"/>
      <c r="S4" s="17"/>
      <c r="T4" s="8"/>
      <c r="X4" s="55"/>
    </row>
    <row r="5" spans="1:25" ht="15.6">
      <c r="A5" s="46" t="s">
        <v>13</v>
      </c>
      <c r="B5" s="46">
        <v>2</v>
      </c>
      <c r="C5" s="46"/>
      <c r="D5" s="46" t="s">
        <v>16</v>
      </c>
      <c r="E5" s="59" t="s">
        <v>47</v>
      </c>
      <c r="F5" s="47">
        <v>275</v>
      </c>
      <c r="G5" s="47">
        <v>6</v>
      </c>
      <c r="H5" s="48" t="s">
        <v>28</v>
      </c>
      <c r="I5" s="49">
        <f>J5+I4</f>
        <v>56.18</v>
      </c>
      <c r="J5" s="49">
        <f>X3</f>
        <v>53.28</v>
      </c>
      <c r="K5" s="49" t="s">
        <v>17</v>
      </c>
      <c r="L5" s="49" t="s">
        <v>17</v>
      </c>
      <c r="M5" s="49">
        <f>X6</f>
        <v>3.5000000000000003E-2</v>
      </c>
      <c r="N5" s="49">
        <f>X5</f>
        <v>15.875</v>
      </c>
      <c r="O5" s="49">
        <f>X7+X8</f>
        <v>19.310000000000002</v>
      </c>
      <c r="P5" s="49">
        <f>X9</f>
        <v>0.64</v>
      </c>
      <c r="Q5" s="49">
        <f>X10</f>
        <v>0.54</v>
      </c>
      <c r="R5" s="49">
        <f>N5+O5+P5+Q5</f>
        <v>36.365000000000002</v>
      </c>
      <c r="S5" s="50">
        <f t="shared" ref="S5:S6" si="0">I5+Q5+R5</f>
        <v>93.085000000000008</v>
      </c>
      <c r="T5" s="8" t="s">
        <v>14</v>
      </c>
      <c r="W5" s="4" t="s">
        <v>40</v>
      </c>
      <c r="X5" s="56">
        <v>15.875</v>
      </c>
    </row>
    <row r="6" spans="1:25" ht="15.6">
      <c r="A6" s="51"/>
      <c r="B6" s="46"/>
      <c r="C6" s="46"/>
      <c r="D6" s="46"/>
      <c r="E6" s="46"/>
      <c r="F6" s="47"/>
      <c r="G6" s="47"/>
      <c r="H6" s="48" t="s">
        <v>15</v>
      </c>
      <c r="I6" s="49">
        <f>I5*1.5</f>
        <v>84.27</v>
      </c>
      <c r="J6" s="49">
        <f>J5*1.5</f>
        <v>79.92</v>
      </c>
      <c r="K6" s="49" t="s">
        <v>17</v>
      </c>
      <c r="L6" s="49" t="s">
        <v>17</v>
      </c>
      <c r="M6" s="49">
        <v>3.5000000000000003E-2</v>
      </c>
      <c r="N6" s="49">
        <f>N5</f>
        <v>15.875</v>
      </c>
      <c r="O6" s="49">
        <f>O5</f>
        <v>19.310000000000002</v>
      </c>
      <c r="P6" s="49">
        <f>P5</f>
        <v>0.64</v>
      </c>
      <c r="Q6" s="49">
        <v>0.42</v>
      </c>
      <c r="R6" s="49">
        <f>N6+O6+P6+Q6</f>
        <v>36.245000000000005</v>
      </c>
      <c r="S6" s="49">
        <f t="shared" si="0"/>
        <v>120.935</v>
      </c>
      <c r="T6" s="8" t="str">
        <f>T5</f>
        <v>0..53</v>
      </c>
      <c r="W6" s="4" t="s">
        <v>24</v>
      </c>
      <c r="X6" s="56">
        <v>3.5000000000000003E-2</v>
      </c>
      <c r="Y6" s="4" t="s">
        <v>46</v>
      </c>
    </row>
    <row r="7" spans="1:25">
      <c r="A7" s="5"/>
      <c r="B7" s="19" t="str">
        <f>"* For the Elevator Mechanics, three and one-half cents ($0.035) shall be deducted for each hour worked and sent to the National Elevator Industry Health Benefit Plan and Declaration of Trust. "</f>
        <v xml:space="preserve">* For the Elevator Mechanics, three and one-half cents ($0.035) shall be deducted for each hour worked and sent to the National Elevator Industry Health Benefit Plan and Declaration of Trust. </v>
      </c>
      <c r="D7" s="6"/>
      <c r="E7" s="5"/>
      <c r="F7" s="7"/>
      <c r="G7" s="7"/>
      <c r="H7" s="16"/>
      <c r="I7" s="8"/>
      <c r="J7" s="8"/>
      <c r="K7" s="8"/>
      <c r="L7" s="8"/>
      <c r="M7" s="8"/>
      <c r="N7" s="8"/>
      <c r="Q7" s="3"/>
      <c r="W7" s="4" t="s">
        <v>8</v>
      </c>
      <c r="X7" s="56">
        <v>10.46</v>
      </c>
    </row>
    <row r="8" spans="1:25">
      <c r="A8" s="5"/>
      <c r="B8" s="18"/>
      <c r="D8" s="6"/>
      <c r="E8" s="5"/>
      <c r="F8" s="7"/>
      <c r="G8" s="7"/>
      <c r="H8" s="16"/>
      <c r="I8" s="8"/>
      <c r="J8" s="8"/>
      <c r="K8" s="8"/>
      <c r="L8" s="8"/>
      <c r="M8" s="8"/>
      <c r="N8" s="8"/>
      <c r="W8" s="4" t="s">
        <v>41</v>
      </c>
      <c r="X8" s="56">
        <v>8.85</v>
      </c>
    </row>
    <row r="9" spans="1:25">
      <c r="A9" s="5"/>
      <c r="B9" s="19" t="s">
        <v>31</v>
      </c>
      <c r="D9" s="6"/>
      <c r="E9" s="5"/>
      <c r="F9" s="7"/>
      <c r="G9" s="7"/>
      <c r="H9" s="16"/>
      <c r="I9" s="8"/>
      <c r="J9" s="8"/>
      <c r="K9" s="8"/>
      <c r="L9" s="8"/>
      <c r="M9" s="8"/>
      <c r="N9" s="8"/>
      <c r="W9" s="4" t="s">
        <v>42</v>
      </c>
      <c r="X9" s="56">
        <v>0.64</v>
      </c>
    </row>
    <row r="10" spans="1:25">
      <c r="A10" s="5"/>
      <c r="B10" s="4"/>
      <c r="D10" s="19" t="s">
        <v>35</v>
      </c>
      <c r="E10" s="5"/>
      <c r="F10" s="7"/>
      <c r="G10" s="7"/>
      <c r="H10" s="4"/>
      <c r="I10" s="8"/>
      <c r="J10" s="8"/>
      <c r="K10" s="8"/>
      <c r="L10" s="8"/>
      <c r="M10" s="8"/>
      <c r="N10" s="8"/>
      <c r="W10" s="4" t="s">
        <v>43</v>
      </c>
      <c r="X10" s="56">
        <v>0.54</v>
      </c>
    </row>
    <row r="11" spans="1:25">
      <c r="A11" s="5"/>
      <c r="B11" s="19" t="s">
        <v>19</v>
      </c>
      <c r="D11" s="6"/>
      <c r="E11" s="5"/>
      <c r="F11" s="7"/>
      <c r="G11" s="7"/>
      <c r="H11" s="4"/>
      <c r="I11" s="8"/>
      <c r="J11" s="8"/>
      <c r="K11" s="8"/>
      <c r="L11" s="8"/>
      <c r="M11" s="8"/>
      <c r="N11" s="8"/>
      <c r="O11" s="8"/>
      <c r="P11" s="8"/>
      <c r="Q11" s="8"/>
      <c r="R11" s="8"/>
      <c r="T11" s="8"/>
      <c r="X11" s="55"/>
    </row>
    <row r="12" spans="1:25">
      <c r="A12" s="5"/>
      <c r="D12" s="6"/>
      <c r="E12" s="5"/>
      <c r="F12" s="7"/>
      <c r="G12" s="7"/>
      <c r="H12" s="4"/>
      <c r="I12" s="8"/>
      <c r="J12" s="8"/>
      <c r="K12" s="8"/>
      <c r="L12" s="8"/>
      <c r="M12" s="8"/>
      <c r="N12" s="8"/>
      <c r="O12" s="8"/>
      <c r="P12" s="8"/>
      <c r="Q12" s="8"/>
      <c r="T12" s="8"/>
    </row>
    <row r="13" spans="1:25">
      <c r="A13" s="5"/>
      <c r="D13" s="6"/>
      <c r="E13" s="5"/>
      <c r="F13" s="7"/>
      <c r="G13" s="7"/>
      <c r="H13" s="16"/>
      <c r="I13" s="8"/>
      <c r="J13" s="8"/>
      <c r="K13" s="8"/>
      <c r="L13" s="8"/>
      <c r="M13" s="8"/>
      <c r="N13" s="8"/>
      <c r="O13" s="8"/>
      <c r="P13" s="8"/>
      <c r="Q13" s="8"/>
      <c r="R13" s="8"/>
      <c r="S13" s="17"/>
      <c r="T13" s="8"/>
    </row>
    <row r="14" spans="1:25" ht="23.4">
      <c r="A14" s="33" t="s">
        <v>20</v>
      </c>
      <c r="B14" s="39"/>
      <c r="C14" s="39"/>
      <c r="D14" s="40"/>
      <c r="E14" s="39"/>
      <c r="F14" s="36"/>
      <c r="G14" s="36"/>
      <c r="H14" s="41"/>
      <c r="I14" s="42"/>
      <c r="J14" s="42"/>
      <c r="K14" s="42"/>
      <c r="L14" s="8"/>
      <c r="M14" s="8"/>
      <c r="N14" s="8"/>
      <c r="O14" s="8"/>
      <c r="P14" s="8"/>
      <c r="Q14" s="8"/>
      <c r="R14" s="8"/>
      <c r="S14" s="17"/>
      <c r="T14" s="8"/>
    </row>
    <row r="15" spans="1:25" ht="28.8">
      <c r="A15" s="3" t="s">
        <v>0</v>
      </c>
      <c r="B15" s="3" t="s">
        <v>1</v>
      </c>
      <c r="C15" s="3"/>
      <c r="D15" s="52" t="s">
        <v>2</v>
      </c>
      <c r="E15" s="52" t="s">
        <v>3</v>
      </c>
      <c r="H15" s="53">
        <v>3.99</v>
      </c>
      <c r="I15" s="54" t="s">
        <v>4</v>
      </c>
      <c r="J15" s="54" t="s">
        <v>5</v>
      </c>
      <c r="K15" s="1" t="s">
        <v>6</v>
      </c>
      <c r="L15" s="54" t="s">
        <v>25</v>
      </c>
      <c r="M15" s="54" t="s">
        <v>24</v>
      </c>
      <c r="N15" s="3" t="s">
        <v>7</v>
      </c>
      <c r="O15" s="3" t="s">
        <v>8</v>
      </c>
      <c r="P15" s="3" t="s">
        <v>9</v>
      </c>
      <c r="Q15" s="1" t="s">
        <v>22</v>
      </c>
      <c r="R15" s="54" t="s">
        <v>10</v>
      </c>
      <c r="S15" s="54" t="s">
        <v>11</v>
      </c>
      <c r="T15" s="8" t="s">
        <v>14</v>
      </c>
    </row>
    <row r="16" spans="1:25" ht="15.6">
      <c r="A16" s="46" t="s">
        <v>13</v>
      </c>
      <c r="B16" s="46">
        <v>2</v>
      </c>
      <c r="C16" s="46"/>
      <c r="D16" s="46" t="s">
        <v>16</v>
      </c>
      <c r="E16" s="59" t="s">
        <v>47</v>
      </c>
      <c r="F16" s="47">
        <v>275</v>
      </c>
      <c r="G16" s="47">
        <v>6</v>
      </c>
      <c r="H16" s="48" t="s">
        <v>28</v>
      </c>
      <c r="I16" s="49">
        <f>J16+H15</f>
        <v>57.27</v>
      </c>
      <c r="J16" s="49">
        <f>X3</f>
        <v>53.28</v>
      </c>
      <c r="K16" s="49" t="s">
        <v>17</v>
      </c>
      <c r="L16" s="49" t="s">
        <v>17</v>
      </c>
      <c r="M16" s="49">
        <f>X6</f>
        <v>3.5000000000000003E-2</v>
      </c>
      <c r="N16" s="49">
        <f>N5</f>
        <v>15.875</v>
      </c>
      <c r="O16" s="49">
        <f>O5</f>
        <v>19.310000000000002</v>
      </c>
      <c r="P16" s="49">
        <f>P5</f>
        <v>0.64</v>
      </c>
      <c r="Q16" s="49">
        <f>Q5</f>
        <v>0.54</v>
      </c>
      <c r="R16" s="49">
        <f t="shared" ref="R16:R17" si="1">N16+O16+P16+Q16</f>
        <v>36.365000000000002</v>
      </c>
      <c r="S16" s="50">
        <f>I16+Q16+R16</f>
        <v>94.175000000000011</v>
      </c>
      <c r="T16" s="2" t="str">
        <f>T15</f>
        <v>0..53</v>
      </c>
      <c r="W16" s="4" t="s">
        <v>44</v>
      </c>
      <c r="X16" s="57">
        <v>0.08</v>
      </c>
    </row>
    <row r="17" spans="1:24" ht="15.6">
      <c r="A17" s="51"/>
      <c r="B17" s="46"/>
      <c r="C17" s="46"/>
      <c r="D17" s="46"/>
      <c r="E17" s="46"/>
      <c r="F17" s="47"/>
      <c r="G17" s="47"/>
      <c r="H17" s="46" t="s">
        <v>15</v>
      </c>
      <c r="I17" s="49">
        <f>I16*1.5</f>
        <v>85.905000000000001</v>
      </c>
      <c r="J17" s="49">
        <f>J16*1.5</f>
        <v>79.92</v>
      </c>
      <c r="K17" s="49" t="s">
        <v>17</v>
      </c>
      <c r="L17" s="49" t="s">
        <v>17</v>
      </c>
      <c r="M17" s="49">
        <v>3.5000000000000003E-2</v>
      </c>
      <c r="N17" s="49">
        <f>N16</f>
        <v>15.875</v>
      </c>
      <c r="O17" s="49">
        <f>O16</f>
        <v>19.310000000000002</v>
      </c>
      <c r="P17" s="49">
        <f>P16</f>
        <v>0.64</v>
      </c>
      <c r="Q17" s="49">
        <f>Q16</f>
        <v>0.54</v>
      </c>
      <c r="R17" s="49">
        <f t="shared" si="1"/>
        <v>36.365000000000002</v>
      </c>
      <c r="S17" s="50">
        <f>I17+Q17+R17</f>
        <v>122.81</v>
      </c>
      <c r="W17" s="4" t="s">
        <v>45</v>
      </c>
      <c r="X17" s="58">
        <f>ROUND(X16*J16,2)</f>
        <v>4.26</v>
      </c>
    </row>
    <row r="18" spans="1:24">
      <c r="A18" s="18"/>
      <c r="B18" s="19" t="s">
        <v>33</v>
      </c>
      <c r="D18" s="6"/>
      <c r="E18" s="5"/>
      <c r="F18" s="7"/>
      <c r="G18" s="7"/>
      <c r="H18" s="5"/>
      <c r="I18" s="8"/>
      <c r="J18" s="8"/>
      <c r="K18" s="8"/>
      <c r="L18" s="8"/>
      <c r="M18" s="8"/>
      <c r="N18" s="8"/>
      <c r="O18" s="8"/>
      <c r="P18" s="8"/>
      <c r="Q18" s="8"/>
      <c r="R18" s="8"/>
      <c r="S18" s="17"/>
    </row>
    <row r="19" spans="1:24">
      <c r="A19" s="5"/>
      <c r="B19" s="45" t="s">
        <v>34</v>
      </c>
      <c r="D19" s="6"/>
      <c r="E19" s="5"/>
      <c r="F19" s="7"/>
      <c r="G19" s="7"/>
      <c r="H19" s="5"/>
      <c r="I19" s="8"/>
      <c r="J19" s="8"/>
      <c r="K19" s="3"/>
      <c r="L19" s="3"/>
      <c r="M19" s="3"/>
      <c r="Q19" s="3"/>
    </row>
    <row r="20" spans="1:24">
      <c r="B20" s="19" t="s">
        <v>18</v>
      </c>
      <c r="E20" s="4"/>
      <c r="H20" s="4"/>
      <c r="K20" s="3"/>
      <c r="L20" s="3"/>
      <c r="M20" s="3"/>
    </row>
    <row r="21" spans="1:24">
      <c r="B21" s="4"/>
      <c r="D21" s="44" t="s">
        <v>38</v>
      </c>
      <c r="E21" s="4"/>
      <c r="H21" s="4"/>
    </row>
    <row r="22" spans="1:24">
      <c r="B22" s="19" t="s">
        <v>19</v>
      </c>
      <c r="C22" s="4"/>
      <c r="E22" s="4"/>
      <c r="H22" s="4"/>
    </row>
    <row r="24" spans="1:24">
      <c r="C24" s="4"/>
      <c r="E24" s="5"/>
    </row>
  </sheetData>
  <sheetProtection selectLockedCells="1" selectUnlockedCells="1"/>
  <printOptions horizontalCentered="1"/>
  <pageMargins left="0.25" right="0.25" top="0.75" bottom="0.3" header="0.5" footer="0.5"/>
  <pageSetup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Elevator Mechanics 2016</vt:lpstr>
      <vt:lpstr>Elevator Mechanics 2019</vt:lpstr>
      <vt:lpstr>'Elevator Mechanics 2016'!A</vt:lpstr>
      <vt:lpstr>'Elevator Mechanics 2019'!A</vt:lpstr>
      <vt:lpstr>'Elevator Mechanics 2016'!B</vt:lpstr>
      <vt:lpstr>'Elevator Mechanics 2019'!B</vt:lpstr>
      <vt:lpstr>'Elevator Mechanics 2016'!C_</vt:lpstr>
      <vt:lpstr>'Elevator Mechanics 2019'!C_</vt:lpstr>
      <vt:lpstr>'Elevator Mechanics 2016'!Print_Area</vt:lpstr>
      <vt:lpstr>'Elevator Mechanics 2019'!Print_Area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Lisa Cunningham</cp:lastModifiedBy>
  <cp:lastPrinted>2016-06-28T13:38:10Z</cp:lastPrinted>
  <dcterms:created xsi:type="dcterms:W3CDTF">2016-06-28T12:39:49Z</dcterms:created>
  <dcterms:modified xsi:type="dcterms:W3CDTF">2024-12-06T16:43:20Z</dcterms:modified>
</cp:coreProperties>
</file>