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29e6fc7e8e93fe/Desktop/"/>
    </mc:Choice>
  </mc:AlternateContent>
  <xr:revisionPtr revIDLastSave="0" documentId="8_{BD47E2AD-69AD-4656-8936-3A8EA86A3A67}" xr6:coauthVersionLast="47" xr6:coauthVersionMax="47" xr10:uidLastSave="{00000000-0000-0000-0000-000000000000}"/>
  <workbookProtection lockStructure="1"/>
  <bookViews>
    <workbookView xWindow="1968" yWindow="0" windowWidth="15108" windowHeight="12192" xr2:uid="{00000000-000D-0000-FFFF-FFFF00000000}"/>
  </bookViews>
  <sheets>
    <sheet name="Temp Building Trades 2024" sheetId="8" r:id="rId1"/>
    <sheet name="Apprentice Carpenter 2024" sheetId="20" r:id="rId2"/>
    <sheet name="Apprentice 2011" sheetId="7" state="hidden" r:id="rId3"/>
    <sheet name="Apprentice 1 1 2012" sheetId="9" state="hidden" r:id="rId4"/>
    <sheet name="Apprentice 6 1 2012" sheetId="10" state="hidden" r:id="rId5"/>
    <sheet name="Apprentice Plumber 2016" sheetId="13" state="hidden" r:id="rId6"/>
    <sheet name="Apprentice Painter 2024" sheetId="16" r:id="rId7"/>
    <sheet name="Apprentice Plumber 2024" sheetId="15" r:id="rId8"/>
    <sheet name="Notes" sheetId="19" state="hidden" r:id="rId9"/>
    <sheet name="Apprentice Ironworker 2020" sheetId="18" state="hidden" r:id="rId10"/>
    <sheet name="Apprentice Iron Worker 2019" sheetId="17" state="hidden" r:id="rId11"/>
    <sheet name="2013 HRIS PROOF rates" sheetId="12" state="hidden" r:id="rId12"/>
    <sheet name="Sheet1" sheetId="11" state="hidden" r:id="rId13"/>
    <sheet name="Apprentice Painter 2016" sheetId="14" state="hidden" r:id="rId14"/>
  </sheets>
  <externalReferences>
    <externalReference r:id="rId15"/>
  </externalReferences>
  <definedNames>
    <definedName name="_Key1" localSheetId="3" hidden="1">[1]CEL2001!#REF!</definedName>
    <definedName name="_Key1" localSheetId="4" hidden="1">[1]CEL2001!#REF!</definedName>
    <definedName name="_Key1" localSheetId="6" hidden="1">[1]CEL2001!#REF!</definedName>
    <definedName name="_Key1" localSheetId="5" hidden="1">[1]CEL2001!#REF!</definedName>
    <definedName name="_Key1" localSheetId="7" hidden="1">[1]CEL2001!#REF!</definedName>
    <definedName name="_Key1" hidden="1">[1]CEL2001!#REF!</definedName>
    <definedName name="_Order1" hidden="1">255</definedName>
    <definedName name="_Regression_Int" localSheetId="0" hidden="1">1</definedName>
    <definedName name="A" localSheetId="6">#REF!</definedName>
    <definedName name="A" localSheetId="7">#REF!</definedName>
    <definedName name="A" localSheetId="0">'Temp Building Trades 2024'!$FX$6763</definedName>
    <definedName name="A">#REF!</definedName>
    <definedName name="B" localSheetId="6">#REF!</definedName>
    <definedName name="B" localSheetId="7">#REF!</definedName>
    <definedName name="B" localSheetId="0">'Temp Building Trades 2024'!$FX$6763</definedName>
    <definedName name="B">#REF!</definedName>
    <definedName name="C_" localSheetId="6">#REF!</definedName>
    <definedName name="C_" localSheetId="7">#REF!</definedName>
    <definedName name="C_" localSheetId="0">'Temp Building Trades 2024'!$FX$6763</definedName>
    <definedName name="C_">#REF!</definedName>
    <definedName name="PAINT" localSheetId="3">#REF!</definedName>
    <definedName name="PAINT" localSheetId="4">#REF!</definedName>
    <definedName name="PAINT" localSheetId="6">#REF!</definedName>
    <definedName name="PAINT" localSheetId="5">#REF!</definedName>
    <definedName name="PAINT" localSheetId="7">#REF!</definedName>
    <definedName name="PAINT" localSheetId="0">'Temp Building Trades 2024'!#REF!</definedName>
    <definedName name="PAINT">#REF!</definedName>
    <definedName name="_xlnm.Print_Area" localSheetId="3">'Apprentice 1 1 2012'!$A$1:$K$11</definedName>
    <definedName name="_xlnm.Print_Area" localSheetId="2">'Apprentice 2011'!$A$1:$K$11</definedName>
    <definedName name="_xlnm.Print_Area" localSheetId="4">'Apprentice 6 1 2012'!$A$1:$K$11</definedName>
    <definedName name="_xlnm.Print_Area" localSheetId="13">'Apprentice Painter 2016'!$A$1:$Q$12</definedName>
    <definedName name="_xlnm.Print_Area" localSheetId="6">'Apprentice Painter 2024'!$A$1:$G$19</definedName>
    <definedName name="_xlnm.Print_Area" localSheetId="5">'Apprentice Plumber 2016'!$A$1:$G$22</definedName>
    <definedName name="_xlnm.Print_Area" localSheetId="7">'Apprentice Plumber 2024'!$A$1:$G$28</definedName>
    <definedName name="_xlnm.Print_Area" localSheetId="0">'Temp Building Trades 2024'!$A$1:$U$243</definedName>
    <definedName name="Print_Area_MI" localSheetId="3">'Apprentice 1 1 2012'!#REF!</definedName>
    <definedName name="Print_Area_MI" localSheetId="2">'Apprentice 2011'!#REF!</definedName>
    <definedName name="Print_Area_MI" localSheetId="4">'Apprentice 6 1 2012'!#REF!</definedName>
    <definedName name="Print_Area_MI" localSheetId="6">'Apprentice Painter 2024'!#REF!</definedName>
    <definedName name="Print_Area_MI" localSheetId="5">'Apprentice Plumber 2016'!#REF!</definedName>
    <definedName name="Print_Area_MI" localSheetId="7">'Apprentice Plumber 2024'!#REF!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8" l="1"/>
  <c r="I15" i="18"/>
  <c r="I13" i="18"/>
  <c r="D8" i="18"/>
  <c r="E8" i="18"/>
  <c r="F8" i="18"/>
  <c r="G8" i="18"/>
  <c r="H8" i="18"/>
  <c r="I8" i="18"/>
  <c r="D9" i="18"/>
  <c r="E9" i="18"/>
  <c r="F9" i="18"/>
  <c r="G9" i="18"/>
  <c r="H9" i="18"/>
  <c r="I9" i="18"/>
  <c r="E7" i="18"/>
  <c r="F7" i="18"/>
  <c r="G7" i="18"/>
  <c r="H7" i="18"/>
  <c r="I7" i="18"/>
  <c r="D7" i="18"/>
  <c r="P8" i="17" l="1"/>
  <c r="K7" i="17"/>
  <c r="P7" i="17" s="1"/>
  <c r="K8" i="17"/>
  <c r="K6" i="17"/>
  <c r="P6" i="17" s="1"/>
  <c r="D7" i="17"/>
  <c r="E7" i="17"/>
  <c r="F7" i="17"/>
  <c r="G7" i="17"/>
  <c r="H7" i="17"/>
  <c r="I7" i="17"/>
  <c r="D8" i="17"/>
  <c r="E8" i="17"/>
  <c r="F8" i="17"/>
  <c r="G8" i="17"/>
  <c r="H8" i="17"/>
  <c r="I8" i="17"/>
  <c r="E6" i="17"/>
  <c r="F6" i="17"/>
  <c r="G6" i="17"/>
  <c r="H6" i="17"/>
  <c r="I6" i="17"/>
  <c r="D6" i="17"/>
  <c r="G6" i="14" l="1"/>
  <c r="G16" i="14" l="1"/>
  <c r="H6" i="14"/>
  <c r="H7" i="14" s="1"/>
  <c r="L6" i="14"/>
  <c r="L18" i="14" s="1"/>
  <c r="P18" i="14" s="1"/>
  <c r="M6" i="14"/>
  <c r="M7" i="14" s="1"/>
  <c r="N6" i="14"/>
  <c r="N7" i="14" s="1"/>
  <c r="G7" i="14"/>
  <c r="J7" i="14"/>
  <c r="K7" i="14"/>
  <c r="P34" i="14"/>
  <c r="P33" i="14"/>
  <c r="P28" i="14"/>
  <c r="P27" i="14"/>
  <c r="G27" i="14"/>
  <c r="I27" i="14" s="1"/>
  <c r="G20" i="14"/>
  <c r="I20" i="14" s="1"/>
  <c r="K17" i="14"/>
  <c r="J17" i="14"/>
  <c r="N16" i="14"/>
  <c r="N17" i="14" s="1"/>
  <c r="M16" i="14"/>
  <c r="M17" i="14" s="1"/>
  <c r="L16" i="14"/>
  <c r="L19" i="14" l="1"/>
  <c r="P19" i="14" s="1"/>
  <c r="L21" i="14"/>
  <c r="P21" i="14" s="1"/>
  <c r="G33" i="14"/>
  <c r="H33" i="14" s="1"/>
  <c r="P6" i="14"/>
  <c r="Q6" i="14" s="1"/>
  <c r="I6" i="14"/>
  <c r="I7" i="14" s="1"/>
  <c r="G18" i="14"/>
  <c r="I18" i="14" s="1"/>
  <c r="L20" i="14"/>
  <c r="P20" i="14" s="1"/>
  <c r="Q20" i="14" s="1"/>
  <c r="L7" i="14"/>
  <c r="P7" i="14" s="1"/>
  <c r="P16" i="14"/>
  <c r="Q16" i="14" s="1"/>
  <c r="G19" i="14"/>
  <c r="G21" i="14"/>
  <c r="G28" i="14"/>
  <c r="Q28" i="14" s="1"/>
  <c r="G34" i="14"/>
  <c r="I34" i="14" s="1"/>
  <c r="L17" i="14"/>
  <c r="P17" i="14" s="1"/>
  <c r="H16" i="14"/>
  <c r="H17" i="14" s="1"/>
  <c r="Q27" i="14"/>
  <c r="I16" i="14"/>
  <c r="I17" i="14" s="1"/>
  <c r="H20" i="14"/>
  <c r="H27" i="14"/>
  <c r="G17" i="14"/>
  <c r="Q21" i="14" l="1"/>
  <c r="Q19" i="14"/>
  <c r="I33" i="14"/>
  <c r="Q18" i="14"/>
  <c r="Q34" i="14"/>
  <c r="H19" i="14"/>
  <c r="Q33" i="14"/>
  <c r="I28" i="14"/>
  <c r="I21" i="14"/>
  <c r="I19" i="14"/>
  <c r="H18" i="14"/>
  <c r="H21" i="14"/>
  <c r="H34" i="14"/>
  <c r="H28" i="14"/>
  <c r="G8" i="14" l="1"/>
  <c r="G11" i="14" s="1"/>
  <c r="G11" i="13" l="1"/>
  <c r="G9" i="13" s="1"/>
  <c r="F11" i="13"/>
  <c r="F9" i="13" s="1"/>
  <c r="E11" i="13"/>
  <c r="E9" i="13" s="1"/>
  <c r="D11" i="13"/>
  <c r="D9" i="13" s="1"/>
  <c r="C11" i="13"/>
  <c r="C9" i="13" s="1"/>
  <c r="G7" i="13" l="1"/>
  <c r="F7" i="13"/>
  <c r="E7" i="13"/>
  <c r="D7" i="13"/>
  <c r="C7" i="13"/>
  <c r="E19" i="13" l="1"/>
  <c r="D19" i="13"/>
  <c r="C19" i="13"/>
  <c r="G19" i="13"/>
  <c r="F19" i="13"/>
  <c r="G10" i="13"/>
  <c r="F10" i="13"/>
  <c r="E10" i="13"/>
  <c r="C10" i="13"/>
  <c r="D10" i="13"/>
  <c r="A15" i="10"/>
  <c r="G7" i="10"/>
  <c r="G10" i="10"/>
  <c r="F7" i="10"/>
  <c r="F10" i="10" s="1"/>
  <c r="E7" i="10"/>
  <c r="E10" i="10"/>
  <c r="D7" i="10"/>
  <c r="D10" i="10"/>
  <c r="C7" i="10"/>
  <c r="C10" i="10"/>
  <c r="C7" i="9"/>
  <c r="C10" i="9" s="1"/>
  <c r="D7" i="9"/>
  <c r="E7" i="9"/>
  <c r="E10" i="9" s="1"/>
  <c r="F7" i="9"/>
  <c r="F10" i="9" s="1"/>
  <c r="G7" i="9"/>
  <c r="G10" i="9" s="1"/>
  <c r="D10" i="9"/>
  <c r="A15" i="9"/>
  <c r="C7" i="7"/>
  <c r="C10" i="7" s="1"/>
  <c r="D7" i="7"/>
  <c r="D10" i="7" s="1"/>
  <c r="E7" i="7"/>
  <c r="E10" i="7" s="1"/>
  <c r="F7" i="7"/>
  <c r="F10" i="7" s="1"/>
  <c r="G7" i="7"/>
  <c r="G10" i="7" s="1"/>
  <c r="A1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Nelmspk0:</t>
        </r>
        <r>
          <rPr>
            <sz val="8"/>
            <color indexed="81"/>
            <rFont val="Tahoma"/>
            <family val="2"/>
          </rPr>
          <t xml:space="preserve">
All done and proofed Aug 16 2011 PKN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Nelmspk0:</t>
        </r>
        <r>
          <rPr>
            <sz val="8"/>
            <color indexed="81"/>
            <rFont val="Tahoma"/>
            <family val="2"/>
          </rPr>
          <t xml:space="preserve">
Change in allocation of Pension fund money. Note that the amount decreasing for wages and the offset for pesnion contribution not the same. This is because the % for wages is off the journeyman rate.That amount at 100% is equal offset.  PKN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Nelmspk0:</t>
        </r>
        <r>
          <rPr>
            <sz val="8"/>
            <color indexed="81"/>
            <rFont val="Tahoma"/>
            <family val="2"/>
          </rPr>
          <t xml:space="preserve">
Change in allocation of Pension fund money. Note that the amount decreasing for wages and the offset for pesnion contribution not the same. This is because the % for wages is off the journeyman rate.That amount at 100% is equal offset.  PKN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Miller, Brenda </author>
  </authors>
  <commentList>
    <comment ref="A1" authorId="0" shapeId="0" xr:uid="{67B00F9B-E6F6-4288-800D-090A1F7D9CEA}">
      <text>
        <r>
          <rPr>
            <b/>
            <sz val="9"/>
            <color indexed="81"/>
            <rFont val="Tahoma"/>
            <family val="2"/>
          </rPr>
          <t>Miller, Brenda :</t>
        </r>
        <r>
          <rPr>
            <sz val="9"/>
            <color indexed="81"/>
            <rFont val="Tahoma"/>
            <family val="2"/>
          </rPr>
          <t xml:space="preserve">
We seem to be missing the apprentice Ironworker rates</t>
        </r>
      </text>
    </comment>
  </commentList>
</comments>
</file>

<file path=xl/sharedStrings.xml><?xml version="1.0" encoding="utf-8"?>
<sst xmlns="http://schemas.openxmlformats.org/spreadsheetml/2006/main" count="751" uniqueCount="305">
  <si>
    <t>P</t>
  </si>
  <si>
    <t>N</t>
  </si>
  <si>
    <t>H</t>
  </si>
  <si>
    <t>C91110</t>
  </si>
  <si>
    <t>C91100</t>
  </si>
  <si>
    <t>C91150</t>
  </si>
  <si>
    <t>C91160</t>
  </si>
  <si>
    <t>C91830</t>
  </si>
  <si>
    <t>C91835</t>
  </si>
  <si>
    <t>C91850</t>
  </si>
  <si>
    <t>C91860</t>
  </si>
  <si>
    <t>C92000</t>
  </si>
  <si>
    <t>C92060</t>
  </si>
  <si>
    <t>C92070</t>
  </si>
  <si>
    <t>C92150</t>
  </si>
  <si>
    <t>C92160</t>
  </si>
  <si>
    <t>Group II (Temporary) continued:</t>
  </si>
  <si>
    <t xml:space="preserve">Apprentice </t>
  </si>
  <si>
    <t>Plumber</t>
  </si>
  <si>
    <t xml:space="preserve">Non-taxable Fringe </t>
  </si>
  <si>
    <t>First Year</t>
  </si>
  <si>
    <t>Second Year</t>
  </si>
  <si>
    <t>Third Year</t>
  </si>
  <si>
    <t>Fourth Year</t>
  </si>
  <si>
    <t>Fifth Year</t>
  </si>
  <si>
    <t>C91820</t>
  </si>
  <si>
    <t>Inspector, Rainleader Outside Trades</t>
  </si>
  <si>
    <t>Vacation</t>
  </si>
  <si>
    <t>Dues</t>
  </si>
  <si>
    <t>Health</t>
  </si>
  <si>
    <t>Pension</t>
  </si>
  <si>
    <t>Apprentice</t>
  </si>
  <si>
    <t>Overtime</t>
  </si>
  <si>
    <t>Total Non-Taxable</t>
  </si>
  <si>
    <t>Straight time</t>
  </si>
  <si>
    <t xml:space="preserve">be deducted from the employees after tax earnings and be sent to union. </t>
  </si>
  <si>
    <t>Foreman, Sheet Metal Worker</t>
  </si>
  <si>
    <t xml:space="preserve">Foreman, Plumber, Plumber/Welder </t>
  </si>
  <si>
    <t>Foreman, Plumber Master in charge</t>
  </si>
  <si>
    <t xml:space="preserve">After tax dues sent to union: </t>
  </si>
  <si>
    <t xml:space="preserve">Contact Labor Relations if other building trade apprenctices are hired so that the wage schedule may be created and set up in HRIS. </t>
  </si>
  <si>
    <t>Hourly only</t>
  </si>
  <si>
    <t>Hourly + Dues</t>
  </si>
  <si>
    <t>Foreman</t>
  </si>
  <si>
    <t>C91900 &amp; C91950</t>
  </si>
  <si>
    <t>C91960 &amp; C91955</t>
  </si>
  <si>
    <t xml:space="preserve">FLSA </t>
  </si>
  <si>
    <t>OTC</t>
  </si>
  <si>
    <t>Job Code</t>
  </si>
  <si>
    <t>Salary Grade</t>
  </si>
  <si>
    <t>Bricklayer</t>
  </si>
  <si>
    <t>Foreman, Bricklayer</t>
  </si>
  <si>
    <t>Foreman, Iron Worker</t>
  </si>
  <si>
    <t>Sheet Metal Worker</t>
  </si>
  <si>
    <t xml:space="preserve">Foreman, Pipefitter &amp; Foreman, Pipefitter/Instrumentation </t>
  </si>
  <si>
    <t xml:space="preserve">Plumber, Plumber/Welder </t>
  </si>
  <si>
    <t xml:space="preserve">Foreman, Painter </t>
  </si>
  <si>
    <t>(hrly + Dues + Vacation)</t>
  </si>
  <si>
    <t xml:space="preserve">Total Taxable </t>
  </si>
  <si>
    <t>Total Taxable</t>
  </si>
  <si>
    <t>Hourlly base</t>
  </si>
  <si>
    <t>HOURLY RATE</t>
  </si>
  <si>
    <t>Total Paid package</t>
  </si>
  <si>
    <t>CX3 - Effective May 1, 2011</t>
  </si>
  <si>
    <t xml:space="preserve">Provided that there is no premium pay for Swing Scaffold work.    </t>
  </si>
  <si>
    <t xml:space="preserve">Time and half paid after 8 hrs in one day, 40 hrs in a week, and on Saturday. Double time paid on Sundays and recognized holidays. </t>
  </si>
  <si>
    <t>Step 1 - $19.06</t>
  </si>
  <si>
    <t>Step 2 - $22.31</t>
  </si>
  <si>
    <t>Step 3 - $27.35</t>
  </si>
  <si>
    <t>Step 4 - $31.60</t>
  </si>
  <si>
    <t>Step 5 - $34.85</t>
  </si>
  <si>
    <t>18..15</t>
  </si>
  <si>
    <t>CX3 - Effective January 1, 2012</t>
  </si>
  <si>
    <t>18..14</t>
  </si>
  <si>
    <t>CX3 - Effective June 1, 2012</t>
  </si>
  <si>
    <t>Vacation deduction</t>
  </si>
  <si>
    <t>Dues Deduction</t>
  </si>
  <si>
    <t xml:space="preserve">All employer-paid fringes are paid at the straight-time hourly rate for all hours worked. I.e., they do not pyramid. </t>
  </si>
  <si>
    <t xml:space="preserve">Vacation and the employer-paid fringes do not pyramid. </t>
  </si>
  <si>
    <t xml:space="preserve">Carpenters </t>
  </si>
  <si>
    <t>https://www.agcmn.org/?page=BuildingTrades</t>
  </si>
  <si>
    <t xml:space="preserve">checked on </t>
  </si>
  <si>
    <t>website</t>
  </si>
  <si>
    <t>Bricklayers</t>
  </si>
  <si>
    <t>Iron Workers</t>
  </si>
  <si>
    <t>4/23/2014 "Pat" 651 632-8929</t>
  </si>
  <si>
    <t>Iron Worker</t>
  </si>
  <si>
    <t>Carpenter</t>
  </si>
  <si>
    <t xml:space="preserve">Painter </t>
  </si>
  <si>
    <t xml:space="preserve">Foreman, Carpenter                           </t>
  </si>
  <si>
    <t>Sal Grade</t>
  </si>
  <si>
    <t>FLSA</t>
  </si>
  <si>
    <t>Job Title</t>
  </si>
  <si>
    <t>Step</t>
  </si>
  <si>
    <t>Hrly Rate</t>
  </si>
  <si>
    <t>Eff Date</t>
  </si>
  <si>
    <t>Grade</t>
  </si>
  <si>
    <t>Sal Plan</t>
  </si>
  <si>
    <t>01</t>
  </si>
  <si>
    <t>Bricklayer (Outside Trades)-C</t>
  </si>
  <si>
    <t>CX3</t>
  </si>
  <si>
    <t>16</t>
  </si>
  <si>
    <t>Bricklayer Foreman (Out Tr)-C</t>
  </si>
  <si>
    <t>05</t>
  </si>
  <si>
    <t>Carpenter (Outside Trades)-C</t>
  </si>
  <si>
    <t>17</t>
  </si>
  <si>
    <t>Carpenter Foreman (Out Tr)-C</t>
  </si>
  <si>
    <t>25</t>
  </si>
  <si>
    <t>Inspector Rainleader Out Trd-C</t>
  </si>
  <si>
    <t>18</t>
  </si>
  <si>
    <t>Iron Worker (Outside Tr)-C</t>
  </si>
  <si>
    <t>19</t>
  </si>
  <si>
    <t>Iron Worker Foreman (Out)-C</t>
  </si>
  <si>
    <t>02</t>
  </si>
  <si>
    <t>Painter (Outside Trades)-C</t>
  </si>
  <si>
    <t>20</t>
  </si>
  <si>
    <t>Painter Foreman (Outside)-C</t>
  </si>
  <si>
    <t>C91900</t>
  </si>
  <si>
    <t>11</t>
  </si>
  <si>
    <t>Pipefitter (Outside Trades)-C</t>
  </si>
  <si>
    <t>C91950</t>
  </si>
  <si>
    <t>Pipefitter Instrmnt (Out)-C</t>
  </si>
  <si>
    <t>C91955</t>
  </si>
  <si>
    <t>21</t>
  </si>
  <si>
    <t>Pipefitter Instrmnt Frmn Out-C</t>
  </si>
  <si>
    <t>C91960</t>
  </si>
  <si>
    <t>Pipefitter Foreman (Out Tr)-C</t>
  </si>
  <si>
    <t>07</t>
  </si>
  <si>
    <t>Plumber (Outside Trades)-C</t>
  </si>
  <si>
    <t>22</t>
  </si>
  <si>
    <t>Plumber Foreman (Out) -C</t>
  </si>
  <si>
    <t>13</t>
  </si>
  <si>
    <t>Plumber Foreman Master(Out)-C</t>
  </si>
  <si>
    <t>09</t>
  </si>
  <si>
    <t>Sheet Metal Worker (Outside)-C</t>
  </si>
  <si>
    <t>23</t>
  </si>
  <si>
    <t>Sheet Metal Wrkr Foremn(Out)-C</t>
  </si>
  <si>
    <t>C92051</t>
  </si>
  <si>
    <t>07A</t>
  </si>
  <si>
    <t>Plumber Aprntc(Out)</t>
  </si>
  <si>
    <t>H&amp;W</t>
  </si>
  <si>
    <t>Retiree Health Trust</t>
  </si>
  <si>
    <t>Local Pension</t>
  </si>
  <si>
    <t>UA Pension</t>
  </si>
  <si>
    <t>Annuity</t>
  </si>
  <si>
    <t xml:space="preserve">Apprenticeship </t>
  </si>
  <si>
    <t xml:space="preserve"> </t>
  </si>
  <si>
    <t xml:space="preserve">Apprentice Painter </t>
  </si>
  <si>
    <t>0 - 2000 Hours (50%)</t>
  </si>
  <si>
    <t>2001 - 4000 Hours (65%)</t>
  </si>
  <si>
    <t>4001 - 5000 Hours (80%)</t>
  </si>
  <si>
    <t>5001 - 6000 Hours (90%)</t>
  </si>
  <si>
    <t>N-2</t>
  </si>
  <si>
    <t xml:space="preserve">APPRENTICE PAINTERS </t>
  </si>
  <si>
    <t>Hours         %</t>
  </si>
  <si>
    <t>0-2000        80</t>
  </si>
  <si>
    <t>2001-4000   90</t>
  </si>
  <si>
    <t>C91855</t>
  </si>
  <si>
    <t>C04113</t>
  </si>
  <si>
    <t>Job Code FLSA</t>
  </si>
  <si>
    <t>HRIS Rate</t>
  </si>
  <si>
    <t>Total Taxable = HRIS RATE</t>
  </si>
  <si>
    <t>Vacation and Dues contributions are taxable contributions on the part of the employee, not employer-paid fringes, and are withheld from an employee's net pay after all taxes.</t>
  </si>
  <si>
    <t xml:space="preserve">Time and half paid after 8 hrs in one day M-F, 40 hrs in a week, and on Saturday, or after 10 hours in a day if four 10's are scheduled. </t>
  </si>
  <si>
    <t xml:space="preserve">Vacation and Dues contributions are taxable contributions on the part of the employee, not employer-paid fringes, and are withheld from an employee's net pay after all taxes. </t>
  </si>
  <si>
    <t>Time and half paid after 8 hrs in one day M-F, 40 hrs in a week, and on Saturday, or after 10 hours in a day if four 10's are scheduled.</t>
  </si>
  <si>
    <t>THIS AMOUNT DOES NOT PYRAMID.</t>
  </si>
  <si>
    <t xml:space="preserve">from the employees after tax earnings and be sent to union. </t>
  </si>
  <si>
    <t>Step 1</t>
  </si>
  <si>
    <t>Step 2</t>
  </si>
  <si>
    <t>Step 3</t>
  </si>
  <si>
    <t>Step 4</t>
  </si>
  <si>
    <r>
      <t xml:space="preserve">Indentured </t>
    </r>
    <r>
      <rPr>
        <b/>
        <u/>
        <sz val="10"/>
        <rFont val="Calibri"/>
        <family val="2"/>
        <scheme val="minor"/>
      </rPr>
      <t>after</t>
    </r>
    <r>
      <rPr>
        <b/>
        <sz val="10"/>
        <rFont val="Calibri"/>
        <family val="2"/>
        <scheme val="minor"/>
      </rPr>
      <t xml:space="preserve"> January 1, 2013</t>
    </r>
  </si>
  <si>
    <t>`</t>
  </si>
  <si>
    <t>Total Taxable HRIS Rate</t>
  </si>
  <si>
    <t>Journeyman base = 34.44</t>
  </si>
  <si>
    <t>additional for labor day</t>
  </si>
  <si>
    <t>Pipefitter &amp; Pipefitter Instrumentation</t>
  </si>
  <si>
    <t xml:space="preserve"> regardless if the hours are straight-time, overtime or double-time.)</t>
  </si>
  <si>
    <t>regardless if the hours are straight-time, overtime or double-time.)</t>
  </si>
  <si>
    <t>(I.e., the rates remain the same for all hours worked, regardless if the hours are straight-time, overtime or double-time.)</t>
  </si>
  <si>
    <t xml:space="preserve"> (effective May 2, 2016)</t>
  </si>
  <si>
    <t xml:space="preserve"> (effective June 6, 2016)</t>
  </si>
  <si>
    <t>Organized Journeyperson:</t>
  </si>
  <si>
    <t xml:space="preserve">Entry Level Journeyperson: </t>
  </si>
  <si>
    <t>* Entry Level Journeypersons had to have been in the Union as a  Journeyperson by May 1, 2013 but prior to May 1, 2016.</t>
  </si>
  <si>
    <t>* Organized Journeypersons had to have been in the Union as a Journeyperson on or after May 1, 2016.</t>
  </si>
  <si>
    <t>? New</t>
  </si>
  <si>
    <t>Hourly only (Employee cash rate)</t>
  </si>
  <si>
    <t>CX3 - Effective May 1 2017</t>
  </si>
  <si>
    <t>Apprentice Plumber (Note that $0.16 per hour has been added to vacation fund for Labor Day)</t>
  </si>
  <si>
    <r>
      <t xml:space="preserve">Indentured </t>
    </r>
    <r>
      <rPr>
        <b/>
        <u/>
        <sz val="11"/>
        <rFont val="Calibri"/>
        <family val="2"/>
        <scheme val="minor"/>
      </rPr>
      <t>after</t>
    </r>
    <r>
      <rPr>
        <b/>
        <sz val="11"/>
        <rFont val="Calibri"/>
        <family val="2"/>
        <scheme val="minor"/>
      </rPr>
      <t xml:space="preserve"> January 1, 2013</t>
    </r>
  </si>
  <si>
    <t>Apprentice Painter</t>
  </si>
  <si>
    <t>1: 0-2000 Hours</t>
  </si>
  <si>
    <t>2: 2001-4000 Hours</t>
  </si>
  <si>
    <t>3: 4001-5000 Hours</t>
  </si>
  <si>
    <t>4: 5001-6000 Hours</t>
  </si>
  <si>
    <t>Industrial Painter</t>
  </si>
  <si>
    <t>FTI/UM</t>
  </si>
  <si>
    <t>Apprentice Iron Worker</t>
  </si>
  <si>
    <t>CX3 - Effective November 1 2019</t>
  </si>
  <si>
    <t>1st 6M</t>
  </si>
  <si>
    <t>2nd 6M</t>
  </si>
  <si>
    <t>3rd 6M</t>
  </si>
  <si>
    <t>4th 6M</t>
  </si>
  <si>
    <t>% of Journeyman</t>
  </si>
  <si>
    <t>Region A</t>
  </si>
  <si>
    <t>Region B</t>
  </si>
  <si>
    <t>Region C</t>
  </si>
  <si>
    <t>Training Fund</t>
  </si>
  <si>
    <t>Impact</t>
  </si>
  <si>
    <t>Total Package</t>
  </si>
  <si>
    <t>Fair Contracting
Foundation</t>
  </si>
  <si>
    <t>Journeyman Rt</t>
  </si>
  <si>
    <t>5th 6M</t>
  </si>
  <si>
    <t>6th 6M</t>
  </si>
  <si>
    <t>Apprentice Ironworker</t>
  </si>
  <si>
    <t>1st 6
Months</t>
  </si>
  <si>
    <t>2nd 6
Months</t>
  </si>
  <si>
    <t>3rd 6
Months</t>
  </si>
  <si>
    <t>4th 6
Months</t>
  </si>
  <si>
    <t>5th 6
Months</t>
  </si>
  <si>
    <t>6th 6
Months</t>
  </si>
  <si>
    <t>Journeyman
Rate*</t>
  </si>
  <si>
    <t>Defined
Benefit
Pension</t>
  </si>
  <si>
    <t>Defined
Contribution
Pension</t>
  </si>
  <si>
    <t>Health &amp;
Welfare</t>
  </si>
  <si>
    <t>Apprentice/
Training
Fund</t>
  </si>
  <si>
    <t>Fair
Contracting
Foundation</t>
  </si>
  <si>
    <t>Total
Package</t>
  </si>
  <si>
    <t>Region</t>
  </si>
  <si>
    <t>Check-off Dues</t>
  </si>
  <si>
    <t xml:space="preserve">   </t>
  </si>
  <si>
    <t>CX3 - Effective May 1, 2020</t>
  </si>
  <si>
    <t>DB Pension</t>
  </si>
  <si>
    <t>Building Assessment</t>
  </si>
  <si>
    <t>not being paid</t>
  </si>
  <si>
    <t>52928C</t>
  </si>
  <si>
    <t>Credit Union</t>
  </si>
  <si>
    <t>5/28/20200</t>
  </si>
  <si>
    <t>Brenda Miller</t>
  </si>
  <si>
    <t>Revised Foreman Painter rate from $40.20 to $38.70 - should be $1 more than journeyman Painter rate, not Industrial Painter rate</t>
  </si>
  <si>
    <t>Revised sheet metal worker rates per revised union schedule.</t>
  </si>
  <si>
    <t>Pay
Type</t>
  </si>
  <si>
    <t>Total Non-Taxable (Health, Pension, Promo Apprent)</t>
  </si>
  <si>
    <t>HRIS RATE
(hrly, vac + dues)</t>
  </si>
  <si>
    <t>2-component paints, bridge work (except for guard rails and inside railings), swing stages (not including scaffolding), and spray painting,</t>
  </si>
  <si>
    <t>Provided that when a Painter is working on overhead window-jacks, safety belts, structural steel, epoxy, commercial sandblasting, all</t>
  </si>
  <si>
    <t>Working Dues</t>
  </si>
  <si>
    <t>Pension Supplement</t>
  </si>
  <si>
    <t>PTSMN Pension</t>
  </si>
  <si>
    <t>Total Hourly Package</t>
  </si>
  <si>
    <t xml:space="preserve">Total Non-Taxable Fringe </t>
  </si>
  <si>
    <t xml:space="preserve">For All of the Temporary Building Trades employees, "Recognized holidays" are the same as what Permanent City Employees observe and includes Juneteenth. </t>
  </si>
  <si>
    <t xml:space="preserve">For All of the Temporary Building Trades employees, "Recognized holidays" are the same as what Permanent City Employees observe, including Juneteenth. </t>
  </si>
  <si>
    <t>Double time paid on Sundays and recognized holidays.</t>
  </si>
  <si>
    <t>Brenda</t>
  </si>
  <si>
    <t>0-1000</t>
  </si>
  <si>
    <t>3001-4000</t>
  </si>
  <si>
    <t>4001-5000</t>
  </si>
  <si>
    <t>5001-6000</t>
  </si>
  <si>
    <t>Title</t>
  </si>
  <si>
    <t>Pay Type</t>
  </si>
  <si>
    <t>Step 5</t>
  </si>
  <si>
    <t>Step 6</t>
  </si>
  <si>
    <t>Step 7</t>
  </si>
  <si>
    <t>Hours</t>
  </si>
  <si>
    <t>Apprentice Carpenter</t>
  </si>
  <si>
    <t>Added Apprentice Carpenter</t>
  </si>
  <si>
    <t>02A</t>
  </si>
  <si>
    <t>HRIS Rate
(hrly + Dues + Vacation)</t>
  </si>
  <si>
    <t>Apprentice Plumber</t>
  </si>
  <si>
    <t>59407C</t>
  </si>
  <si>
    <t>05A</t>
  </si>
  <si>
    <t>Salary Schedule CX3 "Outside" Rates</t>
  </si>
  <si>
    <t>UANPF Pension</t>
  </si>
  <si>
    <t>Health+
DC Pension</t>
  </si>
  <si>
    <t>2501-3000</t>
  </si>
  <si>
    <t>1001-2000</t>
  </si>
  <si>
    <t>2001-2500</t>
  </si>
  <si>
    <t>6001-7000</t>
  </si>
  <si>
    <t>Health &amp; DC Pension</t>
  </si>
  <si>
    <t>Step 8</t>
  </si>
  <si>
    <t>Steps</t>
  </si>
  <si>
    <t>CX3 - Effective April 29, 2024</t>
  </si>
  <si>
    <t xml:space="preserve"> (effective April 29, 2024)</t>
  </si>
  <si>
    <t>(effective April 28, 2024)</t>
  </si>
  <si>
    <t>TEMPORARY BUILDING TRADES (CX3) Effective May 1, 2024, unless otherwise noted.</t>
  </si>
  <si>
    <t>(effective May 1, 2024)</t>
  </si>
  <si>
    <t>(effective May 20, 2024)</t>
  </si>
  <si>
    <t>CX3 - Effective May 20 2024</t>
  </si>
  <si>
    <t>Apprenticeship Fund</t>
  </si>
  <si>
    <t>Medical</t>
  </si>
  <si>
    <t>These deductions do not pyramid. (I.e., the rates remain the same: $2.70 per hour vacation and $1.80 per hour dues are deducted and sent to the funds for all hours worked,</t>
  </si>
  <si>
    <t>Provided that when a Carpenter is working with material that has been treated with carbolineum or creosote, he/she shall be paid an additional $0.75 per hour.</t>
  </si>
  <si>
    <t>Provided that working dues deduction of $1.82 per hour for all hours worked and vacation deduction of $1.33 per hour for all hours worked shall be deducted</t>
  </si>
  <si>
    <t>Provided that working dues deduction of 4.0% of total gross pay plus $.17/hour  on all taxable wages shall be deducted from the employees after tax</t>
  </si>
  <si>
    <t>earnings and be sent to union. (4.0% of total gross pay +  $0.17 per hour)</t>
  </si>
  <si>
    <t xml:space="preserve">he/she will receive an additional $0.865 per hour.  Provided further that painters when performing striping duties between the hours of </t>
  </si>
  <si>
    <t>12:00 a.m. and 8:00 a.m. shall receive an additional 18.75% premium.</t>
  </si>
  <si>
    <t>These deductions do not pyramid. (I.e., the rates remain the same: $1.00 per hour vacation and $2.82 per hour dues for Painter and $2.87 per hour for Industrial Painters are deducted and sent to the funds for all hours worked,</t>
  </si>
  <si>
    <t>These deductions not pyramid. (I.e., the rates remain the same: $2.98 per hour vacation and $1.03 per hour dues are deducted and sent to the funds for all hours worked,</t>
  </si>
  <si>
    <t>Provided that working dues deduction of $1.65/hr straight time, $2.48/hr overtime, (all taxable wages) should</t>
  </si>
  <si>
    <t>Provided that after all taxes are paid, a working dues deduction of $4.42/hr straight time, $6.63/hr overtime from the employee's earnings shall be sent to union fringe funds.</t>
  </si>
  <si>
    <t xml:space="preserve">Provided that in ADDITION to the Local Pension Contributions shown above, $2.72 per hour for all hours worked shall be sent directly to the Plumbers National Pension Fund.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</si>
</sst>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#,##0.000"/>
    <numFmt numFmtId="166" formatCode="&quot;$&quot;#,##0.00"/>
    <numFmt numFmtId="167" formatCode="0.000000"/>
  </numFmts>
  <fonts count="37">
    <font>
      <sz val="12"/>
      <name val="Helv"/>
    </font>
    <font>
      <sz val="8"/>
      <name val="Helv"/>
    </font>
    <font>
      <b/>
      <sz val="8"/>
      <name val="Helv"/>
    </font>
    <font>
      <sz val="11"/>
      <name val="Helv"/>
    </font>
    <font>
      <sz val="10"/>
      <name val="MS Sans Serif"/>
      <family val="2"/>
    </font>
    <font>
      <sz val="12"/>
      <name val="Helv"/>
    </font>
    <font>
      <b/>
      <sz val="10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Helv"/>
    </font>
    <font>
      <sz val="11"/>
      <name val="Calibri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3" fontId="0" fillId="0" borderId="0"/>
    <xf numFmtId="0" fontId="11" fillId="0" borderId="0"/>
    <xf numFmtId="3" fontId="5" fillId="0" borderId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6" fillId="0" borderId="1">
      <alignment horizontal="center"/>
    </xf>
    <xf numFmtId="3" fontId="4" fillId="0" borderId="0" applyFont="0" applyFill="0" applyBorder="0" applyAlignment="0" applyProtection="0"/>
    <xf numFmtId="0" fontId="4" fillId="2" borderId="0" applyNumberFormat="0" applyFont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4">
    <xf numFmtId="3" fontId="0" fillId="0" borderId="0" xfId="0"/>
    <xf numFmtId="3" fontId="2" fillId="0" borderId="0" xfId="2" applyFont="1" applyAlignment="1">
      <alignment horizontal="left"/>
    </xf>
    <xf numFmtId="3" fontId="2" fillId="0" borderId="0" xfId="2" applyFont="1" applyAlignment="1">
      <alignment horizontal="center"/>
    </xf>
    <xf numFmtId="3" fontId="2" fillId="0" borderId="0" xfId="2" applyFont="1"/>
    <xf numFmtId="164" fontId="2" fillId="0" borderId="0" xfId="2" applyNumberFormat="1" applyFont="1" applyAlignment="1">
      <alignment horizontal="center"/>
    </xf>
    <xf numFmtId="3" fontId="1" fillId="0" borderId="0" xfId="2" applyFont="1"/>
    <xf numFmtId="3" fontId="1" fillId="0" borderId="0" xfId="2" applyFont="1" applyAlignment="1">
      <alignment horizontal="center"/>
    </xf>
    <xf numFmtId="4" fontId="1" fillId="0" borderId="0" xfId="2" applyNumberFormat="1" applyFont="1" applyAlignment="1">
      <alignment horizontal="center"/>
    </xf>
    <xf numFmtId="4" fontId="2" fillId="0" borderId="0" xfId="2" applyNumberFormat="1" applyFont="1" applyAlignment="1">
      <alignment horizontal="center"/>
    </xf>
    <xf numFmtId="3" fontId="3" fillId="0" borderId="0" xfId="0" applyFont="1" applyAlignment="1">
      <alignment horizontal="left"/>
    </xf>
    <xf numFmtId="0" fontId="1" fillId="0" borderId="0" xfId="2" applyNumberFormat="1" applyFont="1" applyAlignment="1">
      <alignment horizontal="right"/>
    </xf>
    <xf numFmtId="3" fontId="2" fillId="0" borderId="0" xfId="2" applyFont="1" applyAlignment="1">
      <alignment horizontal="center" vertical="center"/>
    </xf>
    <xf numFmtId="3" fontId="9" fillId="0" borderId="0" xfId="2" applyFont="1"/>
    <xf numFmtId="4" fontId="9" fillId="0" borderId="0" xfId="2" applyNumberFormat="1" applyFont="1" applyAlignment="1">
      <alignment horizontal="center"/>
    </xf>
    <xf numFmtId="3" fontId="10" fillId="0" borderId="0" xfId="0" applyFont="1" applyAlignment="1">
      <alignment vertical="center"/>
    </xf>
    <xf numFmtId="4" fontId="9" fillId="4" borderId="0" xfId="2" applyNumberFormat="1" applyFont="1" applyFill="1" applyAlignment="1">
      <alignment horizontal="center"/>
    </xf>
    <xf numFmtId="3" fontId="3" fillId="4" borderId="0" xfId="0" applyFont="1" applyFill="1" applyAlignment="1">
      <alignment horizontal="left"/>
    </xf>
    <xf numFmtId="3" fontId="1" fillId="4" borderId="0" xfId="2" applyFont="1" applyFill="1"/>
    <xf numFmtId="4" fontId="1" fillId="5" borderId="0" xfId="2" applyNumberFormat="1" applyFont="1" applyFill="1" applyAlignment="1">
      <alignment horizontal="center"/>
    </xf>
    <xf numFmtId="4" fontId="9" fillId="5" borderId="0" xfId="2" applyNumberFormat="1" applyFont="1" applyFill="1" applyAlignment="1">
      <alignment horizontal="center"/>
    </xf>
    <xf numFmtId="14" fontId="0" fillId="0" borderId="0" xfId="0" applyNumberFormat="1"/>
    <xf numFmtId="49" fontId="12" fillId="3" borderId="4" xfId="1" applyNumberFormat="1" applyFont="1" applyFill="1" applyBorder="1"/>
    <xf numFmtId="0" fontId="11" fillId="0" borderId="0" xfId="1"/>
    <xf numFmtId="49" fontId="11" fillId="0" borderId="0" xfId="1" applyNumberFormat="1"/>
    <xf numFmtId="167" fontId="11" fillId="0" borderId="0" xfId="1" applyNumberFormat="1"/>
    <xf numFmtId="14" fontId="11" fillId="0" borderId="0" xfId="1" applyNumberFormat="1"/>
    <xf numFmtId="3" fontId="16" fillId="0" borderId="0" xfId="0" applyFont="1" applyAlignment="1">
      <alignment horizontal="left"/>
    </xf>
    <xf numFmtId="165" fontId="17" fillId="0" borderId="0" xfId="0" applyNumberFormat="1" applyFont="1"/>
    <xf numFmtId="3" fontId="17" fillId="0" borderId="0" xfId="0" applyFont="1"/>
    <xf numFmtId="165" fontId="16" fillId="0" borderId="0" xfId="0" applyNumberFormat="1" applyFont="1" applyAlignment="1">
      <alignment horizontal="center" wrapText="1"/>
    </xf>
    <xf numFmtId="165" fontId="18" fillId="0" borderId="0" xfId="0" applyNumberFormat="1" applyFont="1"/>
    <xf numFmtId="3" fontId="18" fillId="0" borderId="0" xfId="0" applyFont="1"/>
    <xf numFmtId="3" fontId="19" fillId="0" borderId="0" xfId="0" applyFont="1"/>
    <xf numFmtId="44" fontId="19" fillId="0" borderId="0" xfId="9" applyFont="1" applyFill="1" applyBorder="1"/>
    <xf numFmtId="3" fontId="20" fillId="0" borderId="0" xfId="0" applyFont="1"/>
    <xf numFmtId="3" fontId="17" fillId="0" borderId="0" xfId="0" applyFont="1" applyAlignment="1">
      <alignment horizontal="left"/>
    </xf>
    <xf numFmtId="8" fontId="19" fillId="0" borderId="0" xfId="0" applyNumberFormat="1" applyFont="1"/>
    <xf numFmtId="8" fontId="19" fillId="0" borderId="0" xfId="9" applyNumberFormat="1" applyFont="1" applyFill="1" applyBorder="1"/>
    <xf numFmtId="8" fontId="19" fillId="0" borderId="0" xfId="0" applyNumberFormat="1" applyFont="1" applyAlignment="1">
      <alignment horizontal="center"/>
    </xf>
    <xf numFmtId="44" fontId="19" fillId="0" borderId="0" xfId="0" applyNumberFormat="1" applyFont="1" applyAlignment="1">
      <alignment horizontal="center"/>
    </xf>
    <xf numFmtId="3" fontId="20" fillId="0" borderId="0" xfId="0" applyFont="1" applyAlignment="1">
      <alignment horizontal="center"/>
    </xf>
    <xf numFmtId="44" fontId="19" fillId="0" borderId="0" xfId="9" applyFont="1" applyFill="1" applyBorder="1" applyAlignment="1">
      <alignment horizontal="center"/>
    </xf>
    <xf numFmtId="3" fontId="22" fillId="0" borderId="0" xfId="0" applyFont="1"/>
    <xf numFmtId="3" fontId="24" fillId="0" borderId="0" xfId="0" applyFont="1" applyAlignment="1">
      <alignment horizontal="left"/>
    </xf>
    <xf numFmtId="3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 wrapText="1"/>
    </xf>
    <xf numFmtId="3" fontId="17" fillId="0" borderId="0" xfId="0" applyFont="1" applyAlignment="1">
      <alignment horizontal="center" wrapText="1"/>
    </xf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wrapText="1"/>
    </xf>
    <xf numFmtId="3" fontId="25" fillId="0" borderId="0" xfId="2" applyFont="1"/>
    <xf numFmtId="3" fontId="26" fillId="0" borderId="0" xfId="2" applyFont="1"/>
    <xf numFmtId="3" fontId="22" fillId="0" borderId="0" xfId="0" applyFont="1" applyAlignment="1">
      <alignment vertical="center"/>
    </xf>
    <xf numFmtId="3" fontId="19" fillId="0" borderId="0" xfId="0" applyFont="1" applyAlignment="1">
      <alignment vertical="center"/>
    </xf>
    <xf numFmtId="3" fontId="19" fillId="0" borderId="0" xfId="0" applyFont="1" applyAlignment="1">
      <alignment horizontal="left"/>
    </xf>
    <xf numFmtId="3" fontId="26" fillId="0" borderId="0" xfId="2" applyFont="1" applyAlignment="1">
      <alignment horizontal="center"/>
    </xf>
    <xf numFmtId="0" fontId="26" fillId="0" borderId="0" xfId="2" applyNumberFormat="1" applyFont="1" applyAlignment="1">
      <alignment horizontal="right"/>
    </xf>
    <xf numFmtId="3" fontId="16" fillId="0" borderId="0" xfId="2" applyFont="1"/>
    <xf numFmtId="3" fontId="17" fillId="0" borderId="0" xfId="2" applyFont="1" applyAlignment="1">
      <alignment horizontal="center"/>
    </xf>
    <xf numFmtId="3" fontId="17" fillId="0" borderId="0" xfId="2" applyFont="1"/>
    <xf numFmtId="3" fontId="26" fillId="0" borderId="0" xfId="2" applyFont="1" applyAlignment="1">
      <alignment horizontal="left"/>
    </xf>
    <xf numFmtId="164" fontId="26" fillId="0" borderId="0" xfId="2" applyNumberFormat="1" applyFont="1" applyAlignment="1">
      <alignment horizontal="center"/>
    </xf>
    <xf numFmtId="4" fontId="17" fillId="0" borderId="0" xfId="2" applyNumberFormat="1" applyFont="1" applyAlignment="1">
      <alignment horizontal="center"/>
    </xf>
    <xf numFmtId="2" fontId="17" fillId="0" borderId="0" xfId="2" applyNumberFormat="1" applyFont="1" applyAlignment="1">
      <alignment horizontal="center"/>
    </xf>
    <xf numFmtId="3" fontId="23" fillId="0" borderId="0" xfId="2" applyFont="1" applyAlignment="1">
      <alignment horizontal="left"/>
    </xf>
    <xf numFmtId="8" fontId="19" fillId="0" borderId="0" xfId="9" applyNumberFormat="1" applyFont="1" applyFill="1" applyBorder="1" applyAlignment="1">
      <alignment horizontal="center"/>
    </xf>
    <xf numFmtId="3" fontId="28" fillId="0" borderId="0" xfId="0" applyFont="1" applyAlignment="1">
      <alignment horizontal="center"/>
    </xf>
    <xf numFmtId="3" fontId="22" fillId="0" borderId="0" xfId="0" applyFont="1" applyAlignment="1">
      <alignment horizontal="left"/>
    </xf>
    <xf numFmtId="3" fontId="29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3" fontId="22" fillId="0" borderId="0" xfId="0" applyFont="1" applyAlignment="1">
      <alignment horizontal="center" wrapText="1"/>
    </xf>
    <xf numFmtId="3" fontId="19" fillId="0" borderId="2" xfId="0" applyFont="1" applyBorder="1" applyAlignment="1">
      <alignment horizontal="center"/>
    </xf>
    <xf numFmtId="3" fontId="22" fillId="0" borderId="2" xfId="0" applyFont="1" applyBorder="1" applyAlignment="1">
      <alignment horizontal="center"/>
    </xf>
    <xf numFmtId="3" fontId="19" fillId="0" borderId="2" xfId="0" applyFont="1" applyBorder="1"/>
    <xf numFmtId="3" fontId="28" fillId="0" borderId="2" xfId="0" applyFont="1" applyBorder="1" applyAlignment="1">
      <alignment horizontal="center"/>
    </xf>
    <xf numFmtId="3" fontId="22" fillId="0" borderId="2" xfId="0" applyFont="1" applyBorder="1" applyAlignment="1">
      <alignment horizontal="left"/>
    </xf>
    <xf numFmtId="3" fontId="22" fillId="0" borderId="2" xfId="0" applyFont="1" applyBorder="1"/>
    <xf numFmtId="164" fontId="22" fillId="0" borderId="2" xfId="0" applyNumberFormat="1" applyFont="1" applyBorder="1" applyAlignment="1">
      <alignment horizontal="center"/>
    </xf>
    <xf numFmtId="3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3" fontId="29" fillId="0" borderId="2" xfId="0" applyFont="1" applyBorder="1" applyAlignment="1">
      <alignment horizontal="center"/>
    </xf>
    <xf numFmtId="3" fontId="30" fillId="0" borderId="0" xfId="0" applyFont="1" applyAlignment="1">
      <alignment horizontal="left"/>
    </xf>
    <xf numFmtId="3" fontId="29" fillId="0" borderId="0" xfId="0" applyFont="1"/>
    <xf numFmtId="165" fontId="26" fillId="0" borderId="0" xfId="2" applyNumberFormat="1" applyFont="1" applyAlignment="1">
      <alignment horizontal="center"/>
    </xf>
    <xf numFmtId="3" fontId="31" fillId="0" borderId="0" xfId="2" applyFont="1" applyAlignment="1">
      <alignment horizontal="center"/>
    </xf>
    <xf numFmtId="3" fontId="33" fillId="0" borderId="0" xfId="0" applyFont="1" applyAlignment="1">
      <alignment vertical="center"/>
    </xf>
    <xf numFmtId="3" fontId="32" fillId="0" borderId="0" xfId="2" applyFont="1"/>
    <xf numFmtId="3" fontId="32" fillId="0" borderId="0" xfId="2" applyFont="1" applyAlignment="1">
      <alignment horizontal="center"/>
    </xf>
    <xf numFmtId="4" fontId="16" fillId="0" borderId="0" xfId="0" applyNumberFormat="1" applyFont="1" applyAlignment="1">
      <alignment horizontal="center"/>
    </xf>
    <xf numFmtId="3" fontId="21" fillId="0" borderId="0" xfId="0" applyFont="1"/>
    <xf numFmtId="8" fontId="22" fillId="0" borderId="0" xfId="0" applyNumberFormat="1" applyFont="1" applyAlignment="1">
      <alignment horizontal="center"/>
    </xf>
    <xf numFmtId="3" fontId="16" fillId="6" borderId="0" xfId="0" applyFont="1" applyFill="1" applyAlignment="1">
      <alignment horizontal="left"/>
    </xf>
    <xf numFmtId="3" fontId="17" fillId="6" borderId="0" xfId="0" applyFont="1" applyFill="1" applyAlignment="1">
      <alignment horizontal="left"/>
    </xf>
    <xf numFmtId="3" fontId="17" fillId="6" borderId="0" xfId="0" applyFont="1" applyFill="1"/>
    <xf numFmtId="3" fontId="17" fillId="6" borderId="0" xfId="0" applyFont="1" applyFill="1" applyAlignment="1">
      <alignment horizontal="center" wrapText="1"/>
    </xf>
    <xf numFmtId="3" fontId="17" fillId="6" borderId="0" xfId="0" applyFont="1" applyFill="1" applyAlignment="1">
      <alignment horizontal="center"/>
    </xf>
    <xf numFmtId="164" fontId="17" fillId="6" borderId="0" xfId="0" applyNumberFormat="1" applyFont="1" applyFill="1" applyAlignment="1">
      <alignment horizontal="center"/>
    </xf>
    <xf numFmtId="8" fontId="22" fillId="6" borderId="0" xfId="0" applyNumberFormat="1" applyFont="1" applyFill="1" applyAlignment="1">
      <alignment horizontal="center"/>
    </xf>
    <xf numFmtId="44" fontId="19" fillId="6" borderId="0" xfId="9" applyFont="1" applyFill="1" applyBorder="1"/>
    <xf numFmtId="3" fontId="17" fillId="7" borderId="0" xfId="0" applyFont="1" applyFill="1"/>
    <xf numFmtId="3" fontId="21" fillId="6" borderId="0" xfId="0" applyFont="1" applyFill="1"/>
    <xf numFmtId="3" fontId="19" fillId="6" borderId="0" xfId="0" applyFont="1" applyFill="1"/>
    <xf numFmtId="2" fontId="34" fillId="0" borderId="0" xfId="2" applyNumberFormat="1" applyFont="1" applyAlignment="1">
      <alignment horizontal="center"/>
    </xf>
    <xf numFmtId="3" fontId="30" fillId="0" borderId="0" xfId="0" applyFont="1" applyAlignment="1">
      <alignment horizontal="center"/>
    </xf>
    <xf numFmtId="3" fontId="30" fillId="0" borderId="0" xfId="0" applyFont="1"/>
    <xf numFmtId="3" fontId="22" fillId="0" borderId="0" xfId="2" applyFont="1"/>
    <xf numFmtId="2" fontId="16" fillId="0" borderId="0" xfId="2" applyNumberFormat="1" applyFont="1" applyAlignment="1">
      <alignment horizontal="center"/>
    </xf>
    <xf numFmtId="3" fontId="15" fillId="0" borderId="0" xfId="0" applyFont="1" applyAlignment="1">
      <alignment horizontal="center"/>
    </xf>
    <xf numFmtId="3" fontId="22" fillId="0" borderId="0" xfId="0" applyFont="1" applyAlignment="1">
      <alignment horizontal="left" wrapText="1"/>
    </xf>
    <xf numFmtId="3" fontId="28" fillId="0" borderId="0" xfId="0" applyFont="1" applyAlignment="1">
      <alignment horizontal="center" wrapText="1"/>
    </xf>
    <xf numFmtId="3" fontId="28" fillId="0" borderId="3" xfId="0" applyFont="1" applyBorder="1" applyAlignment="1">
      <alignment horizontal="center"/>
    </xf>
    <xf numFmtId="3" fontId="19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3" fontId="22" fillId="0" borderId="3" xfId="0" applyFont="1" applyBorder="1" applyAlignment="1">
      <alignment horizontal="center"/>
    </xf>
    <xf numFmtId="3" fontId="30" fillId="0" borderId="3" xfId="0" applyFont="1" applyBorder="1" applyAlignment="1">
      <alignment horizontal="left"/>
    </xf>
    <xf numFmtId="3" fontId="22" fillId="0" borderId="3" xfId="0" applyFont="1" applyBorder="1"/>
    <xf numFmtId="164" fontId="22" fillId="0" borderId="3" xfId="0" applyNumberFormat="1" applyFont="1" applyBorder="1" applyAlignment="1">
      <alignment horizontal="center"/>
    </xf>
    <xf numFmtId="3" fontId="23" fillId="0" borderId="0" xfId="2" applyFont="1" applyAlignment="1">
      <alignment horizontal="center"/>
    </xf>
    <xf numFmtId="166" fontId="20" fillId="0" borderId="0" xfId="2" applyNumberFormat="1" applyFont="1" applyAlignment="1">
      <alignment horizontal="center"/>
    </xf>
    <xf numFmtId="3" fontId="23" fillId="0" borderId="0" xfId="2" applyFont="1" applyAlignment="1">
      <alignment horizontal="center" wrapText="1"/>
    </xf>
    <xf numFmtId="9" fontId="35" fillId="0" borderId="0" xfId="10" applyFont="1" applyFill="1" applyAlignment="1" applyProtection="1">
      <alignment horizontal="center"/>
    </xf>
    <xf numFmtId="3" fontId="19" fillId="0" borderId="0" xfId="0" applyFont="1" applyAlignment="1">
      <alignment wrapText="1"/>
    </xf>
    <xf numFmtId="9" fontId="19" fillId="0" borderId="0" xfId="10" applyFont="1" applyAlignment="1">
      <alignment horizontal="center"/>
    </xf>
    <xf numFmtId="166" fontId="19" fillId="0" borderId="0" xfId="0" applyNumberFormat="1" applyFont="1" applyAlignment="1">
      <alignment horizontal="center"/>
    </xf>
    <xf numFmtId="3" fontId="22" fillId="0" borderId="2" xfId="0" applyFont="1" applyBorder="1" applyAlignment="1">
      <alignment wrapText="1"/>
    </xf>
    <xf numFmtId="3" fontId="22" fillId="0" borderId="2" xfId="0" applyFont="1" applyBorder="1" applyAlignment="1">
      <alignment horizontal="center" wrapText="1"/>
    </xf>
    <xf numFmtId="3" fontId="22" fillId="8" borderId="2" xfId="0" applyFont="1" applyFill="1" applyBorder="1" applyAlignment="1">
      <alignment horizontal="center"/>
    </xf>
    <xf numFmtId="3" fontId="22" fillId="8" borderId="2" xfId="0" applyFont="1" applyFill="1" applyBorder="1" applyAlignment="1">
      <alignment horizontal="center" wrapText="1"/>
    </xf>
    <xf numFmtId="166" fontId="19" fillId="8" borderId="0" xfId="0" applyNumberFormat="1" applyFont="1" applyFill="1" applyAlignment="1">
      <alignment horizontal="center"/>
    </xf>
    <xf numFmtId="4" fontId="19" fillId="0" borderId="0" xfId="0" applyNumberFormat="1" applyFont="1"/>
    <xf numFmtId="166" fontId="19" fillId="0" borderId="0" xfId="0" applyNumberFormat="1" applyFont="1"/>
    <xf numFmtId="3" fontId="22" fillId="5" borderId="0" xfId="2" applyFont="1" applyFill="1"/>
    <xf numFmtId="3" fontId="19" fillId="9" borderId="0" xfId="0" applyFont="1" applyFill="1"/>
    <xf numFmtId="3" fontId="19" fillId="8" borderId="0" xfId="0" applyFont="1" applyFill="1"/>
    <xf numFmtId="166" fontId="19" fillId="0" borderId="2" xfId="0" applyNumberFormat="1" applyFont="1" applyBorder="1"/>
    <xf numFmtId="164" fontId="19" fillId="0" borderId="0" xfId="0" applyNumberFormat="1" applyFont="1" applyAlignment="1">
      <alignment horizontal="center"/>
    </xf>
    <xf numFmtId="3" fontId="19" fillId="0" borderId="2" xfId="0" applyFont="1" applyBorder="1" applyAlignment="1">
      <alignment horizontal="left"/>
    </xf>
    <xf numFmtId="164" fontId="19" fillId="0" borderId="2" xfId="0" applyNumberFormat="1" applyFont="1" applyBorder="1" applyAlignment="1">
      <alignment horizontal="center"/>
    </xf>
    <xf numFmtId="3" fontId="19" fillId="0" borderId="0" xfId="2" applyFont="1" applyAlignment="1">
      <alignment horizontal="left"/>
    </xf>
    <xf numFmtId="3" fontId="19" fillId="0" borderId="0" xfId="2" applyFont="1" applyAlignment="1">
      <alignment horizontal="center"/>
    </xf>
    <xf numFmtId="3" fontId="19" fillId="0" borderId="0" xfId="2" applyFont="1"/>
    <xf numFmtId="164" fontId="19" fillId="0" borderId="0" xfId="2" applyNumberFormat="1" applyFont="1" applyAlignment="1">
      <alignment horizontal="center"/>
    </xf>
    <xf numFmtId="165" fontId="19" fillId="0" borderId="0" xfId="2" applyNumberFormat="1" applyFont="1" applyAlignment="1">
      <alignment horizontal="center"/>
    </xf>
    <xf numFmtId="3" fontId="33" fillId="0" borderId="0" xfId="2" applyFont="1" applyAlignment="1">
      <alignment horizontal="center"/>
    </xf>
    <xf numFmtId="3" fontId="22" fillId="0" borderId="0" xfId="2" applyFont="1" applyAlignment="1">
      <alignment horizontal="left"/>
    </xf>
    <xf numFmtId="4" fontId="19" fillId="0" borderId="0" xfId="2" applyNumberFormat="1" applyFont="1" applyAlignment="1">
      <alignment horizontal="center"/>
    </xf>
    <xf numFmtId="0" fontId="19" fillId="0" borderId="0" xfId="2" applyNumberFormat="1" applyFont="1" applyAlignment="1">
      <alignment horizontal="right"/>
    </xf>
    <xf numFmtId="3" fontId="33" fillId="0" borderId="0" xfId="2" applyFont="1"/>
    <xf numFmtId="4" fontId="19" fillId="0" borderId="0" xfId="2" applyNumberFormat="1" applyFont="1"/>
    <xf numFmtId="166" fontId="19" fillId="0" borderId="0" xfId="2" applyNumberFormat="1" applyFont="1" applyAlignment="1">
      <alignment horizontal="center"/>
    </xf>
    <xf numFmtId="166" fontId="19" fillId="0" borderId="0" xfId="2" applyNumberFormat="1" applyFont="1"/>
    <xf numFmtId="166" fontId="24" fillId="0" borderId="0" xfId="0" applyNumberFormat="1" applyFont="1" applyAlignment="1">
      <alignment horizontal="center"/>
    </xf>
    <xf numFmtId="166" fontId="36" fillId="0" borderId="0" xfId="0" applyNumberFormat="1" applyFont="1" applyAlignment="1">
      <alignment horizontal="center"/>
    </xf>
    <xf numFmtId="166" fontId="22" fillId="0" borderId="0" xfId="0" applyNumberFormat="1" applyFont="1"/>
    <xf numFmtId="166" fontId="19" fillId="0" borderId="0" xfId="0" applyNumberFormat="1" applyFont="1" applyAlignment="1">
      <alignment horizontal="center" wrapText="1"/>
    </xf>
    <xf numFmtId="166" fontId="19" fillId="0" borderId="2" xfId="0" applyNumberFormat="1" applyFont="1" applyBorder="1" applyAlignment="1">
      <alignment horizontal="center"/>
    </xf>
    <xf numFmtId="166" fontId="19" fillId="0" borderId="3" xfId="0" applyNumberFormat="1" applyFont="1" applyBorder="1" applyAlignment="1">
      <alignment horizontal="center"/>
    </xf>
    <xf numFmtId="166" fontId="19" fillId="0" borderId="0" xfId="0" applyNumberFormat="1" applyFont="1" applyAlignment="1">
      <alignment horizontal="left"/>
    </xf>
    <xf numFmtId="3" fontId="22" fillId="0" borderId="3" xfId="0" applyFont="1" applyBorder="1" applyAlignment="1">
      <alignment horizontal="left"/>
    </xf>
    <xf numFmtId="166" fontId="22" fillId="0" borderId="2" xfId="0" applyNumberFormat="1" applyFont="1" applyBorder="1" applyAlignment="1">
      <alignment horizontal="center" wrapText="1"/>
    </xf>
    <xf numFmtId="166" fontId="22" fillId="0" borderId="2" xfId="0" applyNumberFormat="1" applyFont="1" applyBorder="1" applyAlignment="1">
      <alignment horizontal="center"/>
    </xf>
    <xf numFmtId="0" fontId="19" fillId="0" borderId="0" xfId="2" applyNumberFormat="1" applyFont="1" applyAlignment="1">
      <alignment horizontal="left"/>
    </xf>
    <xf numFmtId="4" fontId="33" fillId="0" borderId="0" xfId="2" applyNumberFormat="1" applyFont="1" applyAlignment="1">
      <alignment horizontal="center"/>
    </xf>
    <xf numFmtId="4" fontId="33" fillId="0" borderId="0" xfId="2" applyNumberFormat="1" applyFont="1"/>
    <xf numFmtId="166" fontId="33" fillId="0" borderId="0" xfId="2" applyNumberFormat="1" applyFont="1"/>
    <xf numFmtId="2" fontId="19" fillId="0" borderId="0" xfId="2" applyNumberFormat="1" applyFont="1" applyAlignment="1">
      <alignment horizontal="center"/>
    </xf>
    <xf numFmtId="0" fontId="22" fillId="0" borderId="0" xfId="2" applyNumberFormat="1" applyFont="1" applyAlignment="1">
      <alignment horizontal="center"/>
    </xf>
    <xf numFmtId="166" fontId="19" fillId="0" borderId="3" xfId="0" applyNumberFormat="1" applyFont="1" applyBorder="1" applyAlignment="1">
      <alignment horizontal="center" wrapText="1"/>
    </xf>
    <xf numFmtId="2" fontId="22" fillId="0" borderId="0" xfId="2" applyNumberFormat="1" applyFont="1" applyAlignment="1">
      <alignment horizontal="center"/>
    </xf>
    <xf numFmtId="3" fontId="22" fillId="0" borderId="0" xfId="2" applyFont="1" applyAlignment="1">
      <alignment horizontal="center"/>
    </xf>
    <xf numFmtId="4" fontId="22" fillId="0" borderId="0" xfId="2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14" fontId="19" fillId="0" borderId="0" xfId="0" applyNumberFormat="1" applyFont="1"/>
    <xf numFmtId="49" fontId="15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wrapText="1"/>
    </xf>
    <xf numFmtId="49" fontId="22" fillId="0" borderId="2" xfId="0" applyNumberFormat="1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49" fontId="22" fillId="0" borderId="3" xfId="0" applyNumberFormat="1" applyFont="1" applyBorder="1" applyAlignment="1">
      <alignment horizontal="center"/>
    </xf>
    <xf numFmtId="49" fontId="28" fillId="0" borderId="0" xfId="0" applyNumberFormat="1" applyFont="1" applyAlignment="1">
      <alignment horizontal="center" wrapText="1"/>
    </xf>
    <xf numFmtId="49" fontId="22" fillId="0" borderId="0" xfId="0" applyNumberFormat="1" applyFont="1" applyAlignment="1">
      <alignment horizontal="left"/>
    </xf>
    <xf numFmtId="49" fontId="29" fillId="0" borderId="0" xfId="0" applyNumberFormat="1" applyFont="1"/>
    <xf numFmtId="166" fontId="22" fillId="0" borderId="0" xfId="0" applyNumberFormat="1" applyFont="1" applyAlignment="1">
      <alignment horizontal="center" wrapText="1"/>
    </xf>
    <xf numFmtId="166" fontId="22" fillId="0" borderId="0" xfId="2" applyNumberFormat="1" applyFont="1" applyAlignment="1">
      <alignment horizontal="center"/>
    </xf>
    <xf numFmtId="3" fontId="30" fillId="0" borderId="0" xfId="0" applyFont="1" applyAlignment="1">
      <alignment horizontal="left" wrapText="1"/>
    </xf>
    <xf numFmtId="3" fontId="30" fillId="0" borderId="3" xfId="0" applyFont="1" applyBorder="1" applyAlignment="1">
      <alignment horizontal="left" wrapText="1"/>
    </xf>
    <xf numFmtId="3" fontId="15" fillId="0" borderId="0" xfId="0" applyFont="1"/>
    <xf numFmtId="166" fontId="22" fillId="0" borderId="0" xfId="0" applyNumberFormat="1" applyFont="1" applyAlignment="1">
      <alignment horizontal="center" wrapText="1"/>
    </xf>
    <xf numFmtId="3" fontId="2" fillId="0" borderId="0" xfId="2" applyFont="1" applyAlignment="1">
      <alignment horizontal="center" vertical="center"/>
    </xf>
    <xf numFmtId="3" fontId="22" fillId="0" borderId="0" xfId="0" applyFont="1" applyAlignment="1">
      <alignment horizontal="left" wrapText="1"/>
    </xf>
  </cellXfs>
  <cellStyles count="11">
    <cellStyle name="Currency" xfId="9" builtinId="4"/>
    <cellStyle name="Normal" xfId="0" builtinId="0"/>
    <cellStyle name="Normal 2" xfId="1" xr:uid="{00000000-0005-0000-0000-000002000000}"/>
    <cellStyle name="Normal_CBTORD2001" xfId="2" xr:uid="{00000000-0005-0000-0000-000003000000}"/>
    <cellStyle name="Percent" xfId="10" builtinId="5"/>
    <cellStyle name="PSChar" xfId="3" xr:uid="{00000000-0005-0000-0000-000004000000}"/>
    <cellStyle name="PSDate" xfId="4" xr:uid="{00000000-0005-0000-0000-000005000000}"/>
    <cellStyle name="PSDec" xfId="5" xr:uid="{00000000-0005-0000-0000-000006000000}"/>
    <cellStyle name="PSHeading" xfId="6" xr:uid="{00000000-0005-0000-0000-000007000000}"/>
    <cellStyle name="PSInt" xfId="7" xr:uid="{00000000-0005-0000-0000-000008000000}"/>
    <cellStyle name="PSSpacer" xfId="8" xr:uid="{00000000-0005-0000-0000-000009000000}"/>
  </cellStyles>
  <dxfs count="0"/>
  <tableStyles count="1" defaultTableStyle="TableStyleMedium2" defaultPivotStyle="PivotStyleLight16">
    <tableStyle name="Invisible" pivot="0" table="0" count="0" xr9:uid="{F70F7E31-159B-4E8C-839A-14916D8C25F6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695325</xdr:colOff>
      <xdr:row>8</xdr:row>
      <xdr:rowOff>161925</xdr:rowOff>
    </xdr:from>
    <xdr:ext cx="11801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B4C949-242E-49C1-8B9E-739A095327E8}"/>
            </a:ext>
          </a:extLst>
        </xdr:cNvPr>
        <xdr:cNvSpPr txBox="1"/>
      </xdr:nvSpPr>
      <xdr:spPr>
        <a:xfrm>
          <a:off x="1457325" y="2066925"/>
          <a:ext cx="11801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*Effective</a:t>
          </a:r>
          <a:r>
            <a:rPr lang="en-US" sz="1100" baseline="0"/>
            <a:t> 6/3/19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eav507\Nelmspk0$\LABOR\AmyHirsch\CEL\CELxscost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 CBT"/>
      <sheetName val="Outside rate comp"/>
      <sheetName val="CEL2001"/>
      <sheetName val="Pension $"/>
      <sheetName val="Sick and Severence"/>
      <sheetName val="Hours worked"/>
      <sheetName val="MERF Cost"/>
      <sheetName val="CEL Pension que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 codeName="Sheet1"/>
  <dimension ref="A1:U242"/>
  <sheetViews>
    <sheetView showGridLines="0" tabSelected="1" zoomScale="71" zoomScaleNormal="71" workbookViewId="0">
      <pane ySplit="6" topLeftCell="A7" activePane="bottomLeft" state="frozen"/>
      <selection activeCell="G1" sqref="G1"/>
      <selection pane="bottomLeft"/>
    </sheetView>
  </sheetViews>
  <sheetFormatPr defaultColWidth="16.36328125" defaultRowHeight="14.4"/>
  <cols>
    <col min="1" max="1" width="4.08984375" style="114" customWidth="1"/>
    <col min="2" max="3" width="3.54296875" style="81" customWidth="1"/>
    <col min="4" max="4" width="6.6328125" style="71" customWidth="1"/>
    <col min="5" max="5" width="6.6328125" style="178" customWidth="1"/>
    <col min="6" max="6" width="32" style="57" customWidth="1"/>
    <col min="7" max="8" width="8.984375E-2" style="32" hidden="1" customWidth="1"/>
    <col min="9" max="9" width="6.453125" style="114" customWidth="1"/>
    <col min="10" max="10" width="13" style="114" customWidth="1"/>
    <col min="11" max="11" width="16.1796875" style="126" customWidth="1"/>
    <col min="12" max="12" width="10.6328125" style="126" bestFit="1" customWidth="1"/>
    <col min="13" max="13" width="8.1796875" style="126" bestFit="1" customWidth="1"/>
    <col min="14" max="14" width="9.90625" style="126" customWidth="1"/>
    <col min="15" max="15" width="11.08984375" style="126" customWidth="1"/>
    <col min="16" max="16" width="9" style="133" customWidth="1"/>
    <col min="17" max="17" width="8.6328125" style="133" customWidth="1"/>
    <col min="18" max="19" width="12.54296875" style="126" customWidth="1"/>
    <col min="20" max="20" width="13.453125" style="126" bestFit="1" customWidth="1"/>
    <col min="21" max="21" width="9" style="126" customWidth="1"/>
    <col min="22" max="16384" width="16.36328125" style="32"/>
  </cols>
  <sheetData>
    <row r="1" spans="1:21" ht="23.4">
      <c r="A1" s="190" t="s">
        <v>274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54"/>
    </row>
    <row r="2" spans="1:21" ht="23.4">
      <c r="A2" s="84" t="s">
        <v>287</v>
      </c>
      <c r="B2" s="110"/>
      <c r="C2" s="110"/>
      <c r="D2" s="110"/>
      <c r="E2" s="176"/>
      <c r="F2" s="110"/>
      <c r="G2" s="110"/>
      <c r="H2" s="110"/>
      <c r="I2" s="110"/>
      <c r="J2" s="110"/>
      <c r="K2" s="154"/>
      <c r="L2" s="154"/>
      <c r="M2" s="154"/>
    </row>
    <row r="3" spans="1:21" ht="18">
      <c r="B3" s="106"/>
      <c r="C3" s="106"/>
      <c r="D3" s="106"/>
      <c r="E3" s="177"/>
      <c r="F3" s="84"/>
      <c r="G3" s="107"/>
      <c r="H3" s="107"/>
      <c r="I3" s="106"/>
      <c r="J3" s="106"/>
      <c r="K3" s="155"/>
    </row>
    <row r="4" spans="1:21" ht="28.8">
      <c r="A4" s="70"/>
      <c r="G4" s="42"/>
      <c r="H4" s="42"/>
      <c r="I4" s="81"/>
      <c r="J4" s="72"/>
      <c r="K4" s="186" t="s">
        <v>161</v>
      </c>
      <c r="L4" s="191" t="s">
        <v>188</v>
      </c>
      <c r="M4" s="191" t="s">
        <v>42</v>
      </c>
      <c r="N4" s="191" t="s">
        <v>75</v>
      </c>
      <c r="O4" s="191" t="s">
        <v>76</v>
      </c>
      <c r="P4" s="156"/>
      <c r="Q4" s="156"/>
      <c r="R4" s="115"/>
      <c r="S4" s="115"/>
      <c r="T4" s="115"/>
      <c r="U4" s="191" t="s">
        <v>62</v>
      </c>
    </row>
    <row r="5" spans="1:21" ht="57.6">
      <c r="A5" s="81" t="s">
        <v>46</v>
      </c>
      <c r="B5" s="81" t="s">
        <v>47</v>
      </c>
      <c r="D5" s="73" t="s">
        <v>48</v>
      </c>
      <c r="E5" s="179" t="s">
        <v>49</v>
      </c>
      <c r="F5" s="70"/>
      <c r="G5" s="42"/>
      <c r="H5" s="42"/>
      <c r="I5" s="73" t="s">
        <v>243</v>
      </c>
      <c r="J5" s="72"/>
      <c r="K5" s="186" t="s">
        <v>245</v>
      </c>
      <c r="L5" s="191"/>
      <c r="M5" s="191"/>
      <c r="N5" s="191"/>
      <c r="O5" s="191"/>
      <c r="P5" s="115" t="s">
        <v>29</v>
      </c>
      <c r="Q5" s="115" t="s">
        <v>30</v>
      </c>
      <c r="R5" s="115" t="s">
        <v>31</v>
      </c>
      <c r="S5" s="115" t="s">
        <v>43</v>
      </c>
      <c r="T5" s="186" t="s">
        <v>244</v>
      </c>
      <c r="U5" s="191"/>
    </row>
    <row r="6" spans="1:21">
      <c r="F6" s="70"/>
      <c r="G6" s="42"/>
      <c r="H6" s="42"/>
      <c r="J6" s="72"/>
      <c r="P6" s="126"/>
      <c r="Q6" s="126"/>
      <c r="T6" s="157"/>
    </row>
    <row r="7" spans="1:21" ht="18">
      <c r="A7" s="81" t="s">
        <v>1</v>
      </c>
      <c r="B7" s="81">
        <v>2</v>
      </c>
      <c r="D7" s="69" t="s">
        <v>4</v>
      </c>
      <c r="E7" s="174" t="s">
        <v>98</v>
      </c>
      <c r="F7" s="84" t="s">
        <v>50</v>
      </c>
      <c r="G7" s="42">
        <v>275</v>
      </c>
      <c r="H7" s="42">
        <v>6</v>
      </c>
      <c r="I7" s="81" t="s">
        <v>2</v>
      </c>
      <c r="J7" s="82" t="s">
        <v>34</v>
      </c>
      <c r="K7" s="126">
        <v>48.23</v>
      </c>
      <c r="L7" s="126">
        <v>43.73</v>
      </c>
      <c r="M7" s="126">
        <v>46.43</v>
      </c>
      <c r="N7" s="126">
        <v>-2.7</v>
      </c>
      <c r="O7" s="126">
        <v>-1.8</v>
      </c>
      <c r="P7" s="126">
        <v>11.76</v>
      </c>
      <c r="Q7" s="126">
        <v>13.239999999999998</v>
      </c>
      <c r="R7" s="126">
        <v>0.55000000000000004</v>
      </c>
      <c r="T7" s="126">
        <v>25.55</v>
      </c>
      <c r="U7" s="126">
        <v>73.78</v>
      </c>
    </row>
    <row r="8" spans="1:21">
      <c r="A8" s="70" t="s">
        <v>288</v>
      </c>
      <c r="D8" s="69"/>
      <c r="E8" s="174"/>
      <c r="G8" s="42"/>
      <c r="H8" s="42"/>
      <c r="I8" s="81"/>
      <c r="J8" s="82" t="s">
        <v>32</v>
      </c>
      <c r="K8" s="126">
        <v>72.344999999999999</v>
      </c>
      <c r="L8" s="126">
        <v>65.594999999999999</v>
      </c>
      <c r="M8" s="126">
        <v>69.644999999999996</v>
      </c>
      <c r="N8" s="126">
        <v>-2.7</v>
      </c>
      <c r="O8" s="126">
        <v>-1.8</v>
      </c>
      <c r="P8" s="126">
        <v>11.76</v>
      </c>
      <c r="Q8" s="126">
        <v>13.239999999999998</v>
      </c>
      <c r="R8" s="126">
        <v>0.55000000000000004</v>
      </c>
      <c r="T8" s="126">
        <v>25.55</v>
      </c>
    </row>
    <row r="9" spans="1:21">
      <c r="A9" s="81"/>
      <c r="D9" s="69"/>
      <c r="E9" s="174"/>
      <c r="F9" s="70"/>
      <c r="G9" s="42"/>
      <c r="H9" s="42"/>
      <c r="I9" s="81"/>
      <c r="J9" s="82"/>
    </row>
    <row r="10" spans="1:21">
      <c r="A10" s="81"/>
      <c r="D10" s="69"/>
      <c r="E10" s="174"/>
      <c r="F10" s="57" t="s">
        <v>64</v>
      </c>
      <c r="J10" s="138"/>
    </row>
    <row r="11" spans="1:21">
      <c r="A11" s="81"/>
      <c r="D11" s="69"/>
      <c r="E11" s="174"/>
      <c r="J11" s="138"/>
    </row>
    <row r="12" spans="1:21">
      <c r="A12" s="81"/>
      <c r="D12" s="69"/>
      <c r="E12" s="174"/>
      <c r="F12" s="57" t="s">
        <v>162</v>
      </c>
      <c r="J12" s="138"/>
    </row>
    <row r="13" spans="1:21">
      <c r="A13" s="81"/>
      <c r="D13" s="69"/>
      <c r="E13" s="174"/>
      <c r="F13" s="57" t="s">
        <v>293</v>
      </c>
      <c r="J13" s="138"/>
    </row>
    <row r="14" spans="1:21">
      <c r="A14" s="81"/>
      <c r="D14" s="69"/>
      <c r="E14" s="174"/>
      <c r="F14" s="57" t="s">
        <v>178</v>
      </c>
      <c r="J14" s="138"/>
    </row>
    <row r="15" spans="1:21">
      <c r="A15" s="81"/>
      <c r="D15" s="69"/>
      <c r="E15" s="174"/>
      <c r="J15" s="138"/>
    </row>
    <row r="16" spans="1:21">
      <c r="A16" s="81"/>
      <c r="D16" s="69"/>
      <c r="E16" s="174"/>
      <c r="F16" s="57" t="s">
        <v>77</v>
      </c>
      <c r="J16" s="138"/>
    </row>
    <row r="17" spans="1:21">
      <c r="A17" s="81"/>
      <c r="D17" s="69"/>
      <c r="E17" s="174"/>
      <c r="J17" s="138"/>
    </row>
    <row r="18" spans="1:21">
      <c r="A18" s="81"/>
      <c r="D18" s="69"/>
      <c r="E18" s="174"/>
      <c r="F18" s="57" t="s">
        <v>163</v>
      </c>
      <c r="J18" s="138"/>
    </row>
    <row r="19" spans="1:21">
      <c r="A19" s="81"/>
      <c r="D19" s="69"/>
      <c r="E19" s="174"/>
      <c r="F19" s="57" t="s">
        <v>255</v>
      </c>
      <c r="J19" s="138"/>
    </row>
    <row r="20" spans="1:21">
      <c r="A20" s="75"/>
      <c r="B20" s="75"/>
      <c r="C20" s="76"/>
      <c r="D20" s="77"/>
      <c r="E20" s="180"/>
      <c r="F20" s="139" t="s">
        <v>253</v>
      </c>
      <c r="G20" s="76"/>
      <c r="H20" s="76"/>
      <c r="I20" s="74"/>
      <c r="J20" s="140"/>
      <c r="K20" s="158"/>
      <c r="L20" s="158"/>
      <c r="M20" s="158"/>
      <c r="N20" s="158"/>
      <c r="O20" s="158"/>
      <c r="P20" s="137"/>
      <c r="Q20" s="137"/>
      <c r="R20" s="158"/>
      <c r="S20" s="158"/>
      <c r="T20" s="158"/>
      <c r="U20" s="158"/>
    </row>
    <row r="21" spans="1:21">
      <c r="A21" s="81"/>
      <c r="C21" s="32"/>
      <c r="D21" s="69"/>
      <c r="E21" s="174"/>
      <c r="F21" s="70"/>
      <c r="G21" s="42"/>
      <c r="H21" s="42"/>
      <c r="I21" s="81"/>
      <c r="J21" s="82"/>
    </row>
    <row r="22" spans="1:21" ht="18">
      <c r="A22" s="81" t="s">
        <v>1</v>
      </c>
      <c r="B22" s="81">
        <v>2</v>
      </c>
      <c r="D22" s="69" t="s">
        <v>3</v>
      </c>
      <c r="E22" s="174">
        <v>16</v>
      </c>
      <c r="F22" s="84" t="s">
        <v>51</v>
      </c>
      <c r="G22" s="42">
        <v>263</v>
      </c>
      <c r="H22" s="42">
        <v>8</v>
      </c>
      <c r="I22" s="81" t="s">
        <v>2</v>
      </c>
      <c r="J22" s="82" t="s">
        <v>34</v>
      </c>
      <c r="K22" s="126">
        <v>52.23</v>
      </c>
      <c r="L22" s="126">
        <v>47.73</v>
      </c>
      <c r="M22" s="126">
        <v>50.43</v>
      </c>
      <c r="N22" s="126">
        <v>-2.7</v>
      </c>
      <c r="O22" s="126">
        <v>-1.8</v>
      </c>
      <c r="P22" s="126">
        <v>11.76</v>
      </c>
      <c r="Q22" s="126">
        <v>13.239999999999998</v>
      </c>
      <c r="R22" s="126">
        <v>0.55000000000000004</v>
      </c>
      <c r="S22" s="126">
        <v>4</v>
      </c>
      <c r="T22" s="126">
        <v>25.55</v>
      </c>
      <c r="U22" s="126">
        <v>77.78</v>
      </c>
    </row>
    <row r="23" spans="1:21">
      <c r="A23" s="70" t="s">
        <v>288</v>
      </c>
      <c r="D23" s="69"/>
      <c r="E23" s="174"/>
      <c r="F23" s="70"/>
      <c r="G23" s="42"/>
      <c r="H23" s="42"/>
      <c r="I23" s="81"/>
      <c r="J23" s="82" t="s">
        <v>32</v>
      </c>
      <c r="K23" s="126">
        <v>78.344999999999999</v>
      </c>
      <c r="L23" s="126">
        <v>71.594999999999999</v>
      </c>
      <c r="M23" s="126">
        <v>75.644999999999996</v>
      </c>
      <c r="N23" s="126">
        <v>-2.7</v>
      </c>
      <c r="O23" s="126">
        <v>-1.8</v>
      </c>
      <c r="P23" s="126">
        <v>11.76</v>
      </c>
      <c r="Q23" s="126">
        <v>13.239999999999998</v>
      </c>
      <c r="R23" s="126">
        <v>0.55000000000000004</v>
      </c>
      <c r="S23" s="126">
        <v>6</v>
      </c>
      <c r="T23" s="126">
        <v>25.55</v>
      </c>
    </row>
    <row r="24" spans="1:21">
      <c r="A24" s="81"/>
      <c r="D24" s="69"/>
      <c r="E24" s="174"/>
      <c r="F24" s="70"/>
      <c r="G24" s="42"/>
      <c r="H24" s="42"/>
      <c r="I24" s="81"/>
      <c r="J24" s="82"/>
      <c r="P24" s="126"/>
      <c r="Q24" s="126"/>
    </row>
    <row r="25" spans="1:21">
      <c r="A25" s="81"/>
      <c r="D25" s="69"/>
      <c r="E25" s="174"/>
      <c r="F25" s="57" t="s">
        <v>64</v>
      </c>
      <c r="G25" s="42"/>
      <c r="H25" s="42"/>
      <c r="I25" s="81"/>
      <c r="J25" s="82"/>
      <c r="P25" s="126"/>
      <c r="Q25" s="126"/>
    </row>
    <row r="26" spans="1:21">
      <c r="A26" s="81"/>
      <c r="D26" s="69"/>
      <c r="E26" s="174"/>
      <c r="G26" s="42"/>
      <c r="H26" s="42"/>
      <c r="I26" s="81"/>
      <c r="J26" s="82"/>
      <c r="P26" s="126"/>
      <c r="Q26" s="126"/>
    </row>
    <row r="27" spans="1:21">
      <c r="A27" s="81"/>
      <c r="D27" s="69"/>
      <c r="E27" s="174"/>
      <c r="F27" s="57" t="s">
        <v>164</v>
      </c>
      <c r="G27" s="42"/>
      <c r="H27" s="42"/>
      <c r="I27" s="81"/>
      <c r="J27" s="82"/>
      <c r="P27" s="126"/>
      <c r="Q27" s="126"/>
    </row>
    <row r="28" spans="1:21">
      <c r="A28" s="81"/>
      <c r="D28" s="69"/>
      <c r="E28" s="174"/>
      <c r="F28" s="57" t="s">
        <v>293</v>
      </c>
      <c r="G28" s="42"/>
      <c r="H28" s="42"/>
      <c r="I28" s="81"/>
      <c r="J28" s="82"/>
      <c r="P28" s="126"/>
      <c r="Q28" s="126"/>
    </row>
    <row r="29" spans="1:21">
      <c r="A29" s="81"/>
      <c r="D29" s="69"/>
      <c r="E29" s="174"/>
      <c r="F29" s="57" t="s">
        <v>179</v>
      </c>
      <c r="G29" s="42"/>
      <c r="H29" s="42"/>
      <c r="I29" s="81"/>
      <c r="J29" s="82"/>
      <c r="P29" s="126"/>
      <c r="Q29" s="126"/>
    </row>
    <row r="30" spans="1:21">
      <c r="A30" s="81"/>
      <c r="D30" s="69"/>
      <c r="E30" s="174"/>
      <c r="G30" s="42"/>
      <c r="H30" s="42"/>
      <c r="I30" s="81"/>
      <c r="J30" s="82"/>
      <c r="P30" s="126"/>
      <c r="Q30" s="126"/>
    </row>
    <row r="31" spans="1:21">
      <c r="A31" s="81"/>
      <c r="D31" s="69"/>
      <c r="E31" s="174"/>
      <c r="F31" s="57" t="s">
        <v>77</v>
      </c>
      <c r="G31" s="42"/>
      <c r="H31" s="42"/>
      <c r="I31" s="81"/>
      <c r="J31" s="82"/>
      <c r="P31" s="126"/>
      <c r="Q31" s="126"/>
    </row>
    <row r="32" spans="1:21">
      <c r="A32" s="81"/>
      <c r="D32" s="69"/>
      <c r="E32" s="174"/>
      <c r="G32" s="42"/>
      <c r="H32" s="42"/>
      <c r="I32" s="81"/>
      <c r="J32" s="82"/>
      <c r="P32" s="126"/>
      <c r="Q32" s="126"/>
    </row>
    <row r="33" spans="1:21">
      <c r="A33" s="81"/>
      <c r="D33" s="69"/>
      <c r="E33" s="174"/>
      <c r="F33" s="57" t="s">
        <v>165</v>
      </c>
      <c r="G33" s="42"/>
      <c r="H33" s="42"/>
      <c r="I33" s="81"/>
      <c r="J33" s="82"/>
      <c r="P33" s="126"/>
      <c r="Q33" s="126"/>
    </row>
    <row r="34" spans="1:21">
      <c r="A34" s="81"/>
      <c r="D34" s="69"/>
      <c r="E34" s="174"/>
      <c r="F34" s="57" t="s">
        <v>255</v>
      </c>
      <c r="G34" s="42"/>
      <c r="H34" s="42"/>
      <c r="I34" s="81"/>
      <c r="J34" s="82"/>
      <c r="P34" s="126"/>
      <c r="Q34" s="126"/>
    </row>
    <row r="35" spans="1:21">
      <c r="A35" s="81"/>
      <c r="D35" s="69"/>
      <c r="E35" s="174"/>
      <c r="F35" s="57" t="s">
        <v>253</v>
      </c>
      <c r="G35" s="42"/>
      <c r="H35" s="42"/>
      <c r="I35" s="81"/>
      <c r="J35" s="82"/>
    </row>
    <row r="36" spans="1:21">
      <c r="A36" s="81"/>
      <c r="D36" s="69"/>
      <c r="E36" s="174"/>
      <c r="F36" s="70"/>
      <c r="G36" s="42"/>
      <c r="H36" s="42"/>
      <c r="I36" s="81"/>
      <c r="J36" s="82"/>
    </row>
    <row r="37" spans="1:21">
      <c r="A37" s="81"/>
      <c r="B37" s="69"/>
      <c r="D37" s="70"/>
      <c r="E37" s="181"/>
      <c r="F37" s="70"/>
      <c r="G37" s="42"/>
      <c r="H37" s="42"/>
      <c r="I37" s="81"/>
      <c r="J37" s="72"/>
    </row>
    <row r="38" spans="1:21">
      <c r="A38" s="70"/>
      <c r="C38" s="32"/>
      <c r="D38" s="69"/>
      <c r="E38" s="174"/>
      <c r="F38" s="70"/>
      <c r="G38" s="42"/>
      <c r="H38" s="42"/>
      <c r="I38" s="81"/>
      <c r="J38" s="82"/>
    </row>
    <row r="39" spans="1:21" ht="28.8">
      <c r="A39" s="81" t="s">
        <v>46</v>
      </c>
      <c r="B39" s="81" t="s">
        <v>47</v>
      </c>
      <c r="D39" s="73" t="s">
        <v>48</v>
      </c>
      <c r="E39" s="179" t="s">
        <v>49</v>
      </c>
      <c r="F39" s="70"/>
      <c r="G39" s="42"/>
      <c r="H39" s="42"/>
      <c r="I39" s="81" t="s">
        <v>0</v>
      </c>
      <c r="J39" s="72"/>
      <c r="K39" s="186" t="s">
        <v>57</v>
      </c>
      <c r="L39" s="186" t="s">
        <v>41</v>
      </c>
      <c r="M39" s="186" t="s">
        <v>42</v>
      </c>
      <c r="N39" s="186" t="s">
        <v>75</v>
      </c>
      <c r="O39" s="186" t="s">
        <v>76</v>
      </c>
      <c r="P39" s="186" t="s">
        <v>276</v>
      </c>
      <c r="Q39" s="115" t="s">
        <v>234</v>
      </c>
      <c r="R39" s="115" t="s">
        <v>31</v>
      </c>
      <c r="S39" s="115" t="s">
        <v>43</v>
      </c>
      <c r="T39" s="186" t="s">
        <v>33</v>
      </c>
      <c r="U39" s="186" t="s">
        <v>62</v>
      </c>
    </row>
    <row r="40" spans="1:21" ht="18">
      <c r="A40" s="116" t="s">
        <v>1</v>
      </c>
      <c r="B40" s="116">
        <v>2</v>
      </c>
      <c r="C40" s="116"/>
      <c r="D40" s="113" t="s">
        <v>5</v>
      </c>
      <c r="E40" s="182" t="s">
        <v>103</v>
      </c>
      <c r="F40" s="117" t="s">
        <v>87</v>
      </c>
      <c r="G40" s="118">
        <v>285</v>
      </c>
      <c r="H40" s="118">
        <v>6</v>
      </c>
      <c r="I40" s="116" t="s">
        <v>2</v>
      </c>
      <c r="J40" s="119" t="s">
        <v>34</v>
      </c>
      <c r="K40" s="159">
        <v>45.54</v>
      </c>
      <c r="L40" s="159">
        <v>46.03</v>
      </c>
      <c r="M40" s="159">
        <v>44.21</v>
      </c>
      <c r="N40" s="159">
        <v>-1.33</v>
      </c>
      <c r="O40" s="159">
        <v>1.82</v>
      </c>
      <c r="P40" s="159">
        <v>14.68</v>
      </c>
      <c r="Q40" s="159">
        <v>13.32</v>
      </c>
      <c r="R40" s="159">
        <v>0.84</v>
      </c>
      <c r="S40" s="159"/>
      <c r="T40" s="159">
        <v>28.84</v>
      </c>
      <c r="U40" s="159">
        <v>74.38</v>
      </c>
    </row>
    <row r="41" spans="1:21">
      <c r="A41" s="70" t="s">
        <v>285</v>
      </c>
      <c r="D41" s="69"/>
      <c r="E41" s="174"/>
      <c r="F41" s="111"/>
      <c r="G41" s="42"/>
      <c r="H41" s="42"/>
      <c r="I41" s="81"/>
      <c r="J41" s="82" t="s">
        <v>32</v>
      </c>
      <c r="K41" s="126">
        <v>68.31</v>
      </c>
      <c r="L41" s="126">
        <v>69.045000000000002</v>
      </c>
      <c r="M41" s="126">
        <v>66.314999999999998</v>
      </c>
      <c r="N41" s="126">
        <v>-1.33</v>
      </c>
      <c r="O41" s="126">
        <v>1.82</v>
      </c>
      <c r="P41" s="126">
        <v>14.68</v>
      </c>
      <c r="Q41" s="126">
        <v>13.32</v>
      </c>
      <c r="R41" s="126">
        <v>0.84</v>
      </c>
      <c r="T41" s="126">
        <v>28.84</v>
      </c>
    </row>
    <row r="42" spans="1:21">
      <c r="A42" s="81"/>
      <c r="D42" s="69"/>
      <c r="E42" s="174"/>
      <c r="G42" s="42"/>
      <c r="H42" s="42"/>
      <c r="I42" s="81"/>
      <c r="J42" s="82"/>
      <c r="P42" s="126"/>
      <c r="Q42" s="126"/>
    </row>
    <row r="43" spans="1:21">
      <c r="A43" s="81"/>
      <c r="D43" s="69"/>
      <c r="E43" s="174"/>
      <c r="F43" s="57" t="s">
        <v>294</v>
      </c>
      <c r="G43" s="42"/>
      <c r="H43" s="42"/>
      <c r="I43" s="81"/>
      <c r="J43" s="82"/>
    </row>
    <row r="44" spans="1:21">
      <c r="A44" s="81"/>
      <c r="D44" s="69"/>
      <c r="E44" s="174"/>
      <c r="G44" s="42"/>
      <c r="H44" s="42"/>
      <c r="I44" s="81"/>
      <c r="J44" s="82"/>
    </row>
    <row r="45" spans="1:21">
      <c r="A45" s="81"/>
      <c r="D45" s="69"/>
      <c r="E45" s="174"/>
      <c r="F45" s="57" t="s">
        <v>295</v>
      </c>
      <c r="G45" s="42"/>
      <c r="H45" s="42"/>
      <c r="I45" s="81"/>
      <c r="J45" s="82"/>
      <c r="K45" s="160"/>
      <c r="N45" s="160"/>
    </row>
    <row r="46" spans="1:21">
      <c r="A46" s="81"/>
      <c r="C46" s="32"/>
      <c r="D46" s="69"/>
      <c r="E46" s="174"/>
      <c r="F46" s="57" t="s">
        <v>167</v>
      </c>
      <c r="G46" s="42"/>
      <c r="H46" s="42"/>
      <c r="I46" s="81"/>
      <c r="J46" s="82"/>
    </row>
    <row r="47" spans="1:21">
      <c r="A47" s="81"/>
      <c r="C47" s="32"/>
      <c r="D47" s="69"/>
      <c r="E47" s="174"/>
      <c r="G47" s="42"/>
      <c r="H47" s="42"/>
      <c r="I47" s="81"/>
      <c r="J47" s="82"/>
    </row>
    <row r="48" spans="1:21">
      <c r="A48" s="81"/>
      <c r="C48" s="32"/>
      <c r="D48" s="69"/>
      <c r="E48" s="174"/>
      <c r="F48" s="57" t="s">
        <v>65</v>
      </c>
      <c r="G48" s="42"/>
      <c r="H48" s="42"/>
      <c r="I48" s="81"/>
      <c r="J48" s="82"/>
    </row>
    <row r="49" spans="1:21">
      <c r="A49" s="81"/>
      <c r="C49" s="32"/>
      <c r="D49" s="69"/>
      <c r="E49" s="174"/>
      <c r="F49" s="57" t="s">
        <v>253</v>
      </c>
      <c r="G49" s="42"/>
      <c r="H49" s="42"/>
      <c r="I49" s="81"/>
      <c r="J49" s="82"/>
    </row>
    <row r="50" spans="1:21">
      <c r="A50" s="81"/>
      <c r="C50" s="32"/>
      <c r="D50" s="69"/>
      <c r="E50" s="174"/>
      <c r="F50" s="70"/>
      <c r="G50" s="42"/>
      <c r="H50" s="42"/>
      <c r="I50" s="81"/>
      <c r="J50" s="82"/>
    </row>
    <row r="51" spans="1:21">
      <c r="A51" s="75"/>
      <c r="B51" s="75"/>
      <c r="C51" s="76"/>
      <c r="D51" s="77"/>
      <c r="E51" s="180"/>
      <c r="F51" s="78"/>
      <c r="G51" s="79"/>
      <c r="H51" s="79"/>
      <c r="I51" s="75"/>
      <c r="J51" s="80"/>
      <c r="K51" s="158"/>
      <c r="L51" s="158"/>
      <c r="M51" s="158"/>
      <c r="N51" s="158"/>
      <c r="O51" s="158"/>
      <c r="P51" s="137"/>
      <c r="Q51" s="137"/>
      <c r="R51" s="158"/>
      <c r="S51" s="158"/>
      <c r="T51" s="158"/>
      <c r="U51" s="158"/>
    </row>
    <row r="52" spans="1:21">
      <c r="A52" s="70" t="s">
        <v>285</v>
      </c>
      <c r="D52" s="69"/>
      <c r="E52" s="174"/>
      <c r="F52" s="70"/>
      <c r="G52" s="42"/>
      <c r="H52" s="42"/>
      <c r="I52" s="81"/>
      <c r="J52" s="82"/>
    </row>
    <row r="53" spans="1:21" ht="18">
      <c r="A53" s="81" t="s">
        <v>1</v>
      </c>
      <c r="B53" s="81">
        <v>2</v>
      </c>
      <c r="D53" s="69" t="s">
        <v>6</v>
      </c>
      <c r="E53" s="174">
        <v>17</v>
      </c>
      <c r="F53" s="188" t="s">
        <v>89</v>
      </c>
      <c r="G53" s="42">
        <v>363</v>
      </c>
      <c r="H53" s="42">
        <v>8</v>
      </c>
      <c r="I53" s="81" t="s">
        <v>2</v>
      </c>
      <c r="J53" s="82" t="s">
        <v>34</v>
      </c>
      <c r="K53" s="126">
        <v>49.04</v>
      </c>
      <c r="L53" s="126">
        <v>49.53</v>
      </c>
      <c r="M53" s="126">
        <v>47.71</v>
      </c>
      <c r="N53" s="126">
        <v>-1.33</v>
      </c>
      <c r="O53" s="126">
        <v>1.82</v>
      </c>
      <c r="P53" s="126">
        <v>14.68</v>
      </c>
      <c r="Q53" s="126">
        <v>13.32</v>
      </c>
      <c r="R53" s="126">
        <v>0.84</v>
      </c>
      <c r="S53" s="126">
        <v>3.5</v>
      </c>
      <c r="T53" s="126">
        <v>28.84</v>
      </c>
      <c r="U53" s="126">
        <v>77.88</v>
      </c>
    </row>
    <row r="54" spans="1:21">
      <c r="A54" s="70"/>
      <c r="D54" s="69"/>
      <c r="E54" s="174"/>
      <c r="F54" s="111"/>
      <c r="G54" s="42"/>
      <c r="H54" s="42"/>
      <c r="I54" s="81"/>
      <c r="J54" s="82" t="s">
        <v>32</v>
      </c>
      <c r="K54" s="126">
        <v>73.56</v>
      </c>
      <c r="L54" s="126">
        <v>74.295000000000002</v>
      </c>
      <c r="M54" s="126">
        <v>71.564999999999998</v>
      </c>
      <c r="N54" s="126">
        <v>-1.33</v>
      </c>
      <c r="O54" s="157">
        <v>1.82</v>
      </c>
      <c r="P54" s="126">
        <v>14.68</v>
      </c>
      <c r="Q54" s="126">
        <v>13.32</v>
      </c>
      <c r="R54" s="126">
        <v>0.84</v>
      </c>
      <c r="T54" s="126">
        <v>28.84</v>
      </c>
    </row>
    <row r="55" spans="1:21">
      <c r="A55" s="81"/>
      <c r="D55" s="69"/>
      <c r="E55" s="174"/>
      <c r="F55" s="70"/>
      <c r="G55" s="42"/>
      <c r="H55" s="42"/>
      <c r="I55" s="81"/>
      <c r="J55" s="82"/>
      <c r="P55" s="126"/>
      <c r="Q55" s="126"/>
    </row>
    <row r="56" spans="1:21">
      <c r="A56" s="81"/>
      <c r="D56" s="69"/>
      <c r="E56" s="174"/>
      <c r="F56" s="57" t="s">
        <v>294</v>
      </c>
      <c r="G56" s="42"/>
      <c r="H56" s="42"/>
      <c r="I56" s="81"/>
      <c r="J56" s="82"/>
    </row>
    <row r="57" spans="1:21">
      <c r="A57" s="32"/>
      <c r="D57" s="69"/>
      <c r="E57" s="174"/>
      <c r="G57" s="42"/>
      <c r="H57" s="42"/>
      <c r="I57" s="81"/>
      <c r="J57" s="82"/>
    </row>
    <row r="58" spans="1:21">
      <c r="A58" s="81"/>
      <c r="D58" s="69"/>
      <c r="E58" s="174"/>
      <c r="F58" s="57" t="s">
        <v>295</v>
      </c>
      <c r="G58" s="42"/>
      <c r="H58" s="42"/>
      <c r="I58" s="81"/>
      <c r="J58" s="82"/>
    </row>
    <row r="59" spans="1:21">
      <c r="A59" s="81"/>
      <c r="D59" s="69"/>
      <c r="E59" s="174"/>
      <c r="F59" s="57" t="s">
        <v>167</v>
      </c>
      <c r="G59" s="42"/>
      <c r="H59" s="42"/>
      <c r="I59" s="81"/>
      <c r="J59" s="82"/>
    </row>
    <row r="60" spans="1:21">
      <c r="A60" s="81"/>
      <c r="C60" s="32"/>
      <c r="D60" s="69"/>
      <c r="E60" s="174"/>
      <c r="G60" s="42"/>
      <c r="H60" s="42"/>
      <c r="I60" s="81"/>
      <c r="J60" s="82"/>
    </row>
    <row r="61" spans="1:21">
      <c r="A61" s="81"/>
      <c r="C61" s="32"/>
      <c r="D61" s="69"/>
      <c r="E61" s="174"/>
      <c r="F61" s="57" t="s">
        <v>65</v>
      </c>
      <c r="G61" s="42"/>
      <c r="H61" s="42"/>
      <c r="I61" s="81"/>
      <c r="J61" s="82"/>
    </row>
    <row r="62" spans="1:21">
      <c r="A62" s="81"/>
      <c r="C62" s="32"/>
      <c r="D62" s="69"/>
      <c r="E62" s="174"/>
      <c r="F62" s="57" t="s">
        <v>253</v>
      </c>
      <c r="G62" s="42"/>
      <c r="H62" s="42"/>
      <c r="I62" s="81"/>
      <c r="J62" s="82"/>
      <c r="T62" s="126" t="s">
        <v>146</v>
      </c>
    </row>
    <row r="64" spans="1:21" ht="18">
      <c r="A64" s="116" t="s">
        <v>1</v>
      </c>
      <c r="B64" s="116">
        <v>2</v>
      </c>
      <c r="C64" s="116"/>
      <c r="D64" s="113" t="s">
        <v>7</v>
      </c>
      <c r="E64" s="182">
        <v>18</v>
      </c>
      <c r="F64" s="117" t="s">
        <v>86</v>
      </c>
      <c r="G64" s="118">
        <v>265</v>
      </c>
      <c r="H64" s="118">
        <v>5</v>
      </c>
      <c r="I64" s="116" t="s">
        <v>2</v>
      </c>
      <c r="J64" s="119" t="s">
        <v>34</v>
      </c>
      <c r="K64" s="159">
        <v>44.85</v>
      </c>
      <c r="L64" s="159">
        <v>39.636000000000003</v>
      </c>
      <c r="M64" s="159">
        <v>41.6</v>
      </c>
      <c r="N64" s="159">
        <v>-3.25</v>
      </c>
      <c r="O64" s="159">
        <v>-1.964</v>
      </c>
      <c r="P64" s="159">
        <v>11.47</v>
      </c>
      <c r="Q64" s="159">
        <v>22.75</v>
      </c>
      <c r="R64" s="159">
        <v>1</v>
      </c>
      <c r="S64" s="159"/>
      <c r="T64" s="159">
        <v>35.22</v>
      </c>
      <c r="U64" s="159">
        <v>80.069999999999993</v>
      </c>
    </row>
    <row r="65" spans="1:21">
      <c r="A65" s="70" t="s">
        <v>286</v>
      </c>
      <c r="D65" s="69"/>
      <c r="E65" s="174"/>
      <c r="G65" s="42"/>
      <c r="H65" s="42"/>
      <c r="I65" s="81"/>
      <c r="J65" s="115" t="s">
        <v>32</v>
      </c>
      <c r="K65" s="126">
        <v>67.275000000000006</v>
      </c>
      <c r="L65" s="126">
        <v>59.454000000000008</v>
      </c>
      <c r="M65" s="126">
        <v>62.400000000000006</v>
      </c>
      <c r="N65" s="126">
        <v>-3.25</v>
      </c>
      <c r="O65" s="126">
        <v>-2.8410000000000002</v>
      </c>
      <c r="P65" s="126">
        <v>11.47</v>
      </c>
      <c r="Q65" s="126">
        <v>22.75</v>
      </c>
      <c r="R65" s="126">
        <v>1</v>
      </c>
      <c r="T65" s="126">
        <v>35.22</v>
      </c>
    </row>
    <row r="66" spans="1:21">
      <c r="A66" s="70"/>
      <c r="D66" s="69"/>
      <c r="E66" s="174"/>
      <c r="G66" s="42"/>
      <c r="H66" s="42"/>
      <c r="I66" s="81"/>
      <c r="J66" s="115"/>
      <c r="P66" s="126"/>
      <c r="Q66" s="126"/>
    </row>
    <row r="67" spans="1:21">
      <c r="A67" s="81"/>
      <c r="D67" s="69"/>
      <c r="E67" s="174"/>
      <c r="F67" s="57" t="s">
        <v>78</v>
      </c>
      <c r="G67" s="42"/>
      <c r="H67" s="42"/>
      <c r="I67" s="81"/>
      <c r="J67" s="115"/>
      <c r="P67" s="126"/>
      <c r="Q67" s="126"/>
    </row>
    <row r="68" spans="1:21">
      <c r="A68" s="81"/>
      <c r="D68" s="69"/>
      <c r="E68" s="174"/>
      <c r="F68" s="57" t="s">
        <v>180</v>
      </c>
      <c r="G68" s="42"/>
      <c r="H68" s="42"/>
      <c r="I68" s="81"/>
      <c r="J68" s="115"/>
      <c r="P68" s="126"/>
      <c r="Q68" s="126"/>
    </row>
    <row r="69" spans="1:21">
      <c r="A69" s="81"/>
      <c r="D69" s="69"/>
      <c r="E69" s="174"/>
      <c r="G69" s="42"/>
      <c r="H69" s="42"/>
      <c r="I69" s="81"/>
      <c r="J69" s="115"/>
      <c r="P69" s="126"/>
      <c r="Q69" s="126"/>
    </row>
    <row r="70" spans="1:21">
      <c r="A70" s="81"/>
      <c r="D70" s="69"/>
      <c r="E70" s="174"/>
      <c r="G70" s="42"/>
      <c r="H70" s="42"/>
      <c r="I70" s="81"/>
      <c r="J70" s="115"/>
      <c r="P70" s="126"/>
      <c r="Q70" s="126"/>
    </row>
    <row r="71" spans="1:21">
      <c r="A71" s="81"/>
      <c r="D71" s="69"/>
      <c r="E71" s="174"/>
      <c r="F71" s="57" t="s">
        <v>296</v>
      </c>
      <c r="G71" s="42"/>
      <c r="H71" s="42"/>
      <c r="I71" s="81"/>
      <c r="J71" s="82"/>
      <c r="P71" s="126"/>
      <c r="Q71" s="126"/>
    </row>
    <row r="72" spans="1:21">
      <c r="A72" s="81"/>
      <c r="D72" s="69"/>
      <c r="E72" s="174"/>
      <c r="F72" s="57" t="s">
        <v>297</v>
      </c>
      <c r="G72" s="42"/>
      <c r="H72" s="42"/>
      <c r="I72" s="81"/>
      <c r="J72" s="82"/>
    </row>
    <row r="73" spans="1:21">
      <c r="A73" s="81"/>
      <c r="D73" s="69"/>
      <c r="E73" s="174"/>
      <c r="G73" s="42"/>
      <c r="H73" s="42"/>
      <c r="I73" s="81"/>
      <c r="J73" s="82"/>
    </row>
    <row r="74" spans="1:21">
      <c r="A74" s="81"/>
      <c r="D74" s="69"/>
      <c r="E74" s="174"/>
      <c r="F74" s="57" t="s">
        <v>65</v>
      </c>
      <c r="G74" s="42"/>
      <c r="H74" s="42"/>
      <c r="I74" s="81"/>
      <c r="J74" s="82"/>
    </row>
    <row r="75" spans="1:21">
      <c r="A75" s="81"/>
      <c r="D75" s="69"/>
      <c r="E75" s="174"/>
      <c r="F75" s="57" t="s">
        <v>253</v>
      </c>
      <c r="G75" s="42"/>
      <c r="H75" s="42"/>
      <c r="I75" s="81"/>
      <c r="J75" s="82"/>
    </row>
    <row r="76" spans="1:21">
      <c r="A76" s="81"/>
      <c r="D76" s="69"/>
      <c r="E76" s="174"/>
      <c r="F76" s="70"/>
      <c r="G76" s="42"/>
      <c r="H76" s="42"/>
      <c r="I76" s="81"/>
      <c r="J76" s="82"/>
    </row>
    <row r="77" spans="1:21" ht="18">
      <c r="A77" s="116" t="s">
        <v>1</v>
      </c>
      <c r="B77" s="116">
        <v>2</v>
      </c>
      <c r="C77" s="116"/>
      <c r="D77" s="113" t="s">
        <v>8</v>
      </c>
      <c r="E77" s="182">
        <v>19</v>
      </c>
      <c r="F77" s="117" t="s">
        <v>52</v>
      </c>
      <c r="G77" s="118">
        <v>348</v>
      </c>
      <c r="H77" s="118">
        <v>7</v>
      </c>
      <c r="I77" s="116" t="s">
        <v>2</v>
      </c>
      <c r="J77" s="119" t="s">
        <v>34</v>
      </c>
      <c r="K77" s="159">
        <v>48.35</v>
      </c>
      <c r="L77" s="159">
        <v>43.015999999999998</v>
      </c>
      <c r="M77" s="159">
        <v>45.1</v>
      </c>
      <c r="N77" s="159">
        <v>-3.25</v>
      </c>
      <c r="O77" s="170">
        <v>-2.0840000000000001</v>
      </c>
      <c r="P77" s="159">
        <v>11.47</v>
      </c>
      <c r="Q77" s="159">
        <v>22.75</v>
      </c>
      <c r="R77" s="159">
        <v>1</v>
      </c>
      <c r="S77" s="159">
        <v>3.5</v>
      </c>
      <c r="T77" s="159">
        <v>35.22</v>
      </c>
      <c r="U77" s="159">
        <v>83.57</v>
      </c>
    </row>
    <row r="78" spans="1:21">
      <c r="A78" s="70" t="s">
        <v>286</v>
      </c>
      <c r="D78" s="69"/>
      <c r="E78" s="174"/>
      <c r="G78" s="42"/>
      <c r="H78" s="42"/>
      <c r="I78" s="81"/>
      <c r="J78" s="115" t="s">
        <v>32</v>
      </c>
      <c r="K78" s="126">
        <v>72.525000000000006</v>
      </c>
      <c r="L78" s="126">
        <v>64.524000000000001</v>
      </c>
      <c r="M78" s="126">
        <v>67.650000000000006</v>
      </c>
      <c r="N78" s="126">
        <v>-3.25</v>
      </c>
      <c r="O78" s="157">
        <v>-3.0510000000000002</v>
      </c>
      <c r="P78" s="126">
        <v>11.47</v>
      </c>
      <c r="Q78" s="126">
        <v>22.75</v>
      </c>
      <c r="R78" s="126">
        <v>1</v>
      </c>
      <c r="T78" s="126">
        <v>35.22</v>
      </c>
    </row>
    <row r="79" spans="1:21">
      <c r="A79" s="70"/>
      <c r="D79" s="69"/>
      <c r="E79" s="174"/>
      <c r="F79" s="70"/>
      <c r="G79" s="42"/>
      <c r="H79" s="42"/>
      <c r="I79" s="81"/>
      <c r="J79" s="115"/>
      <c r="P79" s="126"/>
      <c r="Q79" s="126"/>
    </row>
    <row r="80" spans="1:21">
      <c r="A80" s="81"/>
      <c r="D80" s="69"/>
      <c r="E80" s="174"/>
      <c r="F80" s="57" t="s">
        <v>78</v>
      </c>
      <c r="G80" s="42"/>
      <c r="H80" s="42"/>
      <c r="I80" s="81"/>
      <c r="J80" s="115"/>
      <c r="P80" s="126"/>
      <c r="Q80" s="126"/>
    </row>
    <row r="81" spans="1:21">
      <c r="A81" s="81"/>
      <c r="D81" s="69"/>
      <c r="E81" s="174"/>
      <c r="F81" s="57" t="s">
        <v>180</v>
      </c>
      <c r="G81" s="42"/>
      <c r="H81" s="42"/>
      <c r="I81" s="81"/>
      <c r="J81" s="115"/>
      <c r="P81" s="126"/>
      <c r="Q81" s="126"/>
    </row>
    <row r="82" spans="1:21">
      <c r="A82" s="81"/>
      <c r="D82" s="69"/>
      <c r="E82" s="174"/>
      <c r="G82" s="42"/>
      <c r="H82" s="42"/>
      <c r="I82" s="81"/>
      <c r="J82" s="82"/>
    </row>
    <row r="83" spans="1:21">
      <c r="A83" s="81"/>
      <c r="D83" s="69"/>
      <c r="E83" s="174"/>
      <c r="F83" s="57" t="s">
        <v>296</v>
      </c>
      <c r="G83" s="42"/>
      <c r="H83" s="42"/>
      <c r="I83" s="81"/>
      <c r="J83" s="82"/>
    </row>
    <row r="84" spans="1:21">
      <c r="A84" s="81"/>
      <c r="D84" s="69"/>
      <c r="E84" s="174"/>
      <c r="F84" s="57" t="s">
        <v>297</v>
      </c>
      <c r="G84" s="42"/>
      <c r="H84" s="42"/>
      <c r="I84" s="81"/>
      <c r="J84" s="82"/>
    </row>
    <row r="85" spans="1:21">
      <c r="A85" s="81"/>
      <c r="D85" s="69"/>
      <c r="E85" s="174"/>
      <c r="G85" s="42"/>
      <c r="H85" s="42"/>
      <c r="I85" s="81"/>
      <c r="J85" s="82"/>
    </row>
    <row r="86" spans="1:21">
      <c r="A86" s="81"/>
      <c r="D86" s="69"/>
      <c r="E86" s="174"/>
      <c r="F86" s="57" t="s">
        <v>65</v>
      </c>
      <c r="G86" s="42"/>
      <c r="H86" s="42"/>
      <c r="I86" s="81"/>
      <c r="J86" s="82"/>
    </row>
    <row r="87" spans="1:21">
      <c r="A87" s="81"/>
      <c r="D87" s="69"/>
      <c r="E87" s="174"/>
      <c r="F87" s="57" t="s">
        <v>253</v>
      </c>
      <c r="G87" s="42"/>
      <c r="H87" s="42"/>
      <c r="I87" s="81"/>
      <c r="J87" s="82"/>
    </row>
    <row r="88" spans="1:21">
      <c r="A88" s="75"/>
      <c r="B88" s="75"/>
      <c r="C88" s="76"/>
      <c r="D88" s="77"/>
      <c r="E88" s="180"/>
      <c r="F88" s="76"/>
      <c r="G88" s="79"/>
      <c r="H88" s="79"/>
      <c r="I88" s="75"/>
      <c r="J88" s="80"/>
      <c r="K88" s="158"/>
      <c r="L88" s="158"/>
      <c r="M88" s="158"/>
      <c r="N88" s="158"/>
      <c r="O88" s="158"/>
      <c r="P88" s="137"/>
      <c r="Q88" s="137"/>
      <c r="R88" s="158"/>
      <c r="S88" s="158"/>
      <c r="T88" s="158"/>
      <c r="U88" s="158"/>
    </row>
    <row r="89" spans="1:21" ht="18">
      <c r="A89" s="81" t="s">
        <v>1</v>
      </c>
      <c r="B89" s="81">
        <v>2</v>
      </c>
      <c r="D89" s="69" t="s">
        <v>9</v>
      </c>
      <c r="E89" s="174" t="s">
        <v>113</v>
      </c>
      <c r="F89" s="84" t="s">
        <v>88</v>
      </c>
      <c r="G89" s="42">
        <v>255</v>
      </c>
      <c r="H89" s="42">
        <v>5</v>
      </c>
      <c r="I89" s="81" t="s">
        <v>2</v>
      </c>
      <c r="J89" s="82" t="s">
        <v>34</v>
      </c>
      <c r="K89" s="126">
        <v>44</v>
      </c>
      <c r="L89" s="126">
        <v>40.18</v>
      </c>
      <c r="M89" s="126">
        <v>41.18</v>
      </c>
      <c r="N89" s="126">
        <v>-1</v>
      </c>
      <c r="O89" s="126">
        <v>-2.82</v>
      </c>
      <c r="P89" s="126">
        <v>10.25</v>
      </c>
      <c r="Q89" s="126">
        <v>16.05</v>
      </c>
      <c r="R89" s="126">
        <v>0.79</v>
      </c>
      <c r="T89" s="126">
        <v>27.09</v>
      </c>
      <c r="U89" s="126">
        <v>71.09</v>
      </c>
    </row>
    <row r="90" spans="1:21">
      <c r="A90" s="70" t="s">
        <v>285</v>
      </c>
      <c r="D90" s="69"/>
      <c r="E90" s="174"/>
      <c r="G90" s="42"/>
      <c r="H90" s="42"/>
      <c r="I90" s="81"/>
      <c r="J90" s="115" t="s">
        <v>32</v>
      </c>
      <c r="K90" s="126">
        <v>66</v>
      </c>
      <c r="L90" s="126">
        <v>60.269999999999996</v>
      </c>
      <c r="M90" s="126">
        <v>61.769999999999996</v>
      </c>
      <c r="N90" s="126">
        <v>-1</v>
      </c>
      <c r="O90" s="126">
        <v>-2.82</v>
      </c>
      <c r="P90" s="126">
        <v>10.25</v>
      </c>
      <c r="Q90" s="158">
        <v>16.05</v>
      </c>
      <c r="R90" s="126">
        <v>0.79</v>
      </c>
      <c r="T90" s="126">
        <v>27.09</v>
      </c>
    </row>
    <row r="91" spans="1:21" ht="18">
      <c r="A91" s="116" t="s">
        <v>1</v>
      </c>
      <c r="B91" s="116">
        <v>2</v>
      </c>
      <c r="C91" s="116"/>
      <c r="D91" s="113" t="s">
        <v>237</v>
      </c>
      <c r="E91" s="182">
        <v>27</v>
      </c>
      <c r="F91" s="117" t="s">
        <v>197</v>
      </c>
      <c r="G91" s="118">
        <v>255</v>
      </c>
      <c r="H91" s="118">
        <v>5</v>
      </c>
      <c r="I91" s="116" t="s">
        <v>2</v>
      </c>
      <c r="J91" s="119" t="s">
        <v>34</v>
      </c>
      <c r="K91" s="159">
        <v>45.5</v>
      </c>
      <c r="L91" s="159">
        <v>41.63</v>
      </c>
      <c r="M91" s="159">
        <v>42.63</v>
      </c>
      <c r="N91" s="159">
        <v>-1</v>
      </c>
      <c r="O91" s="159">
        <v>-2.87</v>
      </c>
      <c r="P91" s="159">
        <v>10.25</v>
      </c>
      <c r="Q91" s="126">
        <v>16.05</v>
      </c>
      <c r="R91" s="159">
        <v>0.79</v>
      </c>
      <c r="S91" s="159"/>
      <c r="T91" s="159">
        <v>27.09</v>
      </c>
      <c r="U91" s="159">
        <v>72.59</v>
      </c>
    </row>
    <row r="92" spans="1:21">
      <c r="A92" s="70" t="s">
        <v>285</v>
      </c>
      <c r="D92" s="69"/>
      <c r="E92" s="174"/>
      <c r="G92" s="42"/>
      <c r="H92" s="42"/>
      <c r="I92" s="81"/>
      <c r="J92" s="115" t="s">
        <v>32</v>
      </c>
      <c r="K92" s="126">
        <v>68.25</v>
      </c>
      <c r="L92" s="126">
        <v>62.445000000000007</v>
      </c>
      <c r="M92" s="126">
        <v>63.945000000000007</v>
      </c>
      <c r="N92" s="126">
        <v>-1</v>
      </c>
      <c r="O92" s="126">
        <v>-2.87</v>
      </c>
      <c r="P92" s="126">
        <v>10.25</v>
      </c>
      <c r="Q92" s="126">
        <v>16.05</v>
      </c>
      <c r="R92" s="126">
        <v>0.79</v>
      </c>
      <c r="T92" s="126">
        <v>27.09</v>
      </c>
    </row>
    <row r="93" spans="1:21">
      <c r="A93" s="81"/>
      <c r="D93" s="69"/>
      <c r="E93" s="174"/>
      <c r="G93" s="42"/>
      <c r="H93" s="42"/>
      <c r="I93" s="81"/>
      <c r="J93" s="115"/>
      <c r="P93" s="126"/>
      <c r="Q93" s="126"/>
    </row>
    <row r="94" spans="1:21">
      <c r="A94" s="81"/>
      <c r="D94" s="69"/>
      <c r="E94" s="174"/>
      <c r="F94" s="57" t="s">
        <v>247</v>
      </c>
      <c r="J94" s="138"/>
      <c r="P94" s="126"/>
      <c r="Q94" s="126"/>
    </row>
    <row r="95" spans="1:21">
      <c r="A95" s="81"/>
      <c r="D95" s="69"/>
      <c r="E95" s="174"/>
      <c r="F95" s="57" t="s">
        <v>246</v>
      </c>
      <c r="J95" s="138"/>
    </row>
    <row r="96" spans="1:21">
      <c r="A96" s="81"/>
      <c r="D96" s="69"/>
      <c r="E96" s="174"/>
      <c r="F96" s="57" t="s">
        <v>298</v>
      </c>
      <c r="J96" s="138"/>
    </row>
    <row r="97" spans="1:21">
      <c r="A97" s="81"/>
      <c r="D97" s="69"/>
      <c r="E97" s="174"/>
      <c r="F97" s="57" t="s">
        <v>299</v>
      </c>
      <c r="J97" s="138"/>
      <c r="L97" s="133"/>
    </row>
    <row r="98" spans="1:21">
      <c r="A98" s="81"/>
      <c r="D98" s="69"/>
      <c r="E98" s="174"/>
      <c r="J98" s="138"/>
      <c r="L98" s="133"/>
    </row>
    <row r="99" spans="1:21">
      <c r="A99" s="81"/>
      <c r="D99" s="69"/>
      <c r="E99" s="174"/>
      <c r="F99" s="57" t="s">
        <v>164</v>
      </c>
      <c r="J99" s="138"/>
      <c r="L99" s="160"/>
    </row>
    <row r="100" spans="1:21">
      <c r="A100" s="81"/>
      <c r="D100" s="69"/>
      <c r="E100" s="174"/>
      <c r="F100" s="57" t="s">
        <v>300</v>
      </c>
      <c r="J100" s="138"/>
      <c r="L100" s="160"/>
    </row>
    <row r="101" spans="1:21">
      <c r="A101" s="81"/>
      <c r="D101" s="69"/>
      <c r="E101" s="174"/>
      <c r="F101" s="57" t="s">
        <v>179</v>
      </c>
      <c r="J101" s="138"/>
      <c r="L101" s="160"/>
    </row>
    <row r="102" spans="1:21">
      <c r="A102" s="81"/>
      <c r="D102" s="69"/>
      <c r="E102" s="174"/>
      <c r="J102" s="138"/>
      <c r="L102" s="160"/>
    </row>
    <row r="103" spans="1:21">
      <c r="A103" s="81"/>
      <c r="D103" s="69"/>
      <c r="E103" s="174"/>
      <c r="F103" s="57" t="s">
        <v>77</v>
      </c>
      <c r="J103" s="138"/>
      <c r="L103" s="160"/>
    </row>
    <row r="104" spans="1:21">
      <c r="A104" s="81"/>
      <c r="D104" s="69"/>
      <c r="E104" s="174"/>
      <c r="J104" s="138"/>
      <c r="L104" s="160"/>
    </row>
    <row r="105" spans="1:21">
      <c r="A105" s="81"/>
      <c r="D105" s="69"/>
      <c r="E105" s="174"/>
      <c r="F105" s="57" t="s">
        <v>65</v>
      </c>
      <c r="J105" s="138"/>
    </row>
    <row r="106" spans="1:21">
      <c r="A106" s="81"/>
      <c r="D106" s="69"/>
      <c r="E106" s="174"/>
      <c r="F106" s="57" t="s">
        <v>253</v>
      </c>
      <c r="J106" s="138"/>
    </row>
    <row r="107" spans="1:21">
      <c r="A107" s="75"/>
      <c r="B107" s="75"/>
      <c r="C107" s="76"/>
      <c r="D107" s="77"/>
      <c r="E107" s="174"/>
      <c r="F107" s="70"/>
      <c r="G107" s="42"/>
      <c r="H107" s="42"/>
      <c r="I107" s="81"/>
      <c r="J107" s="82"/>
      <c r="S107" s="158"/>
      <c r="T107" s="158"/>
      <c r="U107" s="158"/>
    </row>
    <row r="108" spans="1:21" ht="18">
      <c r="A108" s="81" t="s">
        <v>1</v>
      </c>
      <c r="B108" s="81">
        <v>2</v>
      </c>
      <c r="D108" s="69" t="s">
        <v>10</v>
      </c>
      <c r="E108" s="182">
        <v>20</v>
      </c>
      <c r="F108" s="117" t="s">
        <v>56</v>
      </c>
      <c r="G108" s="118">
        <v>333</v>
      </c>
      <c r="H108" s="118">
        <v>7</v>
      </c>
      <c r="I108" s="116" t="s">
        <v>2</v>
      </c>
      <c r="J108" s="117" t="s">
        <v>34</v>
      </c>
      <c r="K108" s="159">
        <v>45.5</v>
      </c>
      <c r="L108" s="159">
        <v>41.68</v>
      </c>
      <c r="M108" s="159">
        <v>42.68</v>
      </c>
      <c r="N108" s="159">
        <v>-1</v>
      </c>
      <c r="O108" s="159">
        <v>-2.82</v>
      </c>
      <c r="P108" s="159">
        <v>10.25</v>
      </c>
      <c r="Q108" s="159">
        <v>16.05</v>
      </c>
      <c r="R108" s="159">
        <v>0.79</v>
      </c>
      <c r="S108" s="126">
        <v>1.5</v>
      </c>
      <c r="T108" s="126">
        <v>27.09</v>
      </c>
      <c r="U108" s="126">
        <v>72.59</v>
      </c>
    </row>
    <row r="109" spans="1:21">
      <c r="A109" s="70" t="s">
        <v>285</v>
      </c>
      <c r="E109" s="174"/>
      <c r="J109" s="115" t="s">
        <v>32</v>
      </c>
      <c r="K109" s="126">
        <v>68.25</v>
      </c>
      <c r="L109" s="126">
        <v>62.519999999999996</v>
      </c>
      <c r="M109" s="126">
        <v>64.02</v>
      </c>
      <c r="N109" s="126">
        <v>-1</v>
      </c>
      <c r="O109" s="126">
        <v>-2.82</v>
      </c>
      <c r="P109" s="126">
        <v>10.25</v>
      </c>
      <c r="Q109" s="126">
        <v>16.05</v>
      </c>
      <c r="R109" s="126">
        <v>0.79</v>
      </c>
      <c r="T109" s="126">
        <v>27.09</v>
      </c>
    </row>
    <row r="110" spans="1:21">
      <c r="A110" s="81"/>
      <c r="D110" s="69"/>
      <c r="E110" s="174"/>
      <c r="F110" s="70"/>
      <c r="G110" s="42"/>
      <c r="H110" s="42"/>
      <c r="I110" s="81"/>
      <c r="J110" s="82"/>
      <c r="P110" s="126"/>
      <c r="Q110" s="126"/>
    </row>
    <row r="111" spans="1:21">
      <c r="A111" s="81"/>
      <c r="D111" s="69"/>
      <c r="E111" s="174"/>
      <c r="F111" s="57" t="s">
        <v>247</v>
      </c>
      <c r="J111" s="138"/>
      <c r="P111" s="126"/>
      <c r="Q111" s="126"/>
    </row>
    <row r="112" spans="1:21">
      <c r="A112" s="81"/>
      <c r="D112" s="69"/>
      <c r="E112" s="174"/>
      <c r="F112" s="57" t="s">
        <v>246</v>
      </c>
      <c r="J112" s="138"/>
    </row>
    <row r="113" spans="1:21">
      <c r="A113" s="81"/>
      <c r="D113" s="69"/>
      <c r="E113" s="174"/>
      <c r="F113" s="57" t="s">
        <v>298</v>
      </c>
      <c r="J113" s="138"/>
    </row>
    <row r="114" spans="1:21">
      <c r="A114" s="81"/>
      <c r="D114" s="69"/>
      <c r="E114" s="174"/>
      <c r="F114" s="57" t="s">
        <v>299</v>
      </c>
      <c r="J114" s="138"/>
    </row>
    <row r="115" spans="1:21">
      <c r="A115" s="81"/>
      <c r="D115" s="69"/>
      <c r="E115" s="174"/>
      <c r="J115" s="138"/>
      <c r="L115" s="133"/>
    </row>
    <row r="116" spans="1:21">
      <c r="A116" s="81"/>
      <c r="D116" s="69"/>
      <c r="E116" s="174"/>
      <c r="F116" s="57" t="s">
        <v>164</v>
      </c>
      <c r="J116" s="138"/>
      <c r="L116" s="160"/>
    </row>
    <row r="117" spans="1:21">
      <c r="A117" s="81"/>
      <c r="D117" s="69"/>
      <c r="E117" s="174"/>
      <c r="F117" s="57" t="s">
        <v>300</v>
      </c>
      <c r="J117" s="138"/>
      <c r="L117" s="160"/>
    </row>
    <row r="118" spans="1:21">
      <c r="A118" s="81"/>
      <c r="D118" s="69"/>
      <c r="E118" s="174"/>
      <c r="F118" s="57" t="s">
        <v>179</v>
      </c>
      <c r="J118" s="138"/>
      <c r="L118" s="160"/>
    </row>
    <row r="119" spans="1:21">
      <c r="A119" s="81"/>
      <c r="D119" s="69"/>
      <c r="E119" s="174"/>
      <c r="J119" s="138"/>
      <c r="L119" s="160"/>
    </row>
    <row r="120" spans="1:21">
      <c r="A120" s="81"/>
      <c r="D120" s="69"/>
      <c r="E120" s="174"/>
      <c r="F120" s="57" t="s">
        <v>77</v>
      </c>
      <c r="J120" s="138"/>
      <c r="L120" s="160"/>
    </row>
    <row r="121" spans="1:21">
      <c r="A121" s="81"/>
      <c r="D121" s="69"/>
      <c r="E121" s="174"/>
      <c r="J121" s="138"/>
      <c r="L121" s="160"/>
    </row>
    <row r="122" spans="1:21">
      <c r="A122" s="81"/>
      <c r="D122" s="69"/>
      <c r="E122" s="174"/>
      <c r="F122" s="57" t="s">
        <v>65</v>
      </c>
      <c r="J122" s="138"/>
    </row>
    <row r="123" spans="1:21">
      <c r="A123" s="81"/>
      <c r="D123" s="69"/>
      <c r="E123" s="174"/>
      <c r="F123" s="57" t="s">
        <v>254</v>
      </c>
      <c r="J123" s="138"/>
    </row>
    <row r="124" spans="1:21">
      <c r="A124" s="81"/>
      <c r="D124" s="69"/>
      <c r="E124" s="174"/>
      <c r="F124" s="70"/>
      <c r="G124" s="42"/>
      <c r="H124" s="42"/>
      <c r="I124" s="81"/>
      <c r="J124" s="82"/>
      <c r="P124" s="126"/>
      <c r="Q124" s="126"/>
    </row>
    <row r="125" spans="1:21">
      <c r="A125" s="75"/>
      <c r="B125" s="75"/>
      <c r="C125" s="76"/>
      <c r="D125" s="77"/>
      <c r="E125" s="180"/>
      <c r="F125" s="78"/>
      <c r="G125" s="79"/>
      <c r="H125" s="79"/>
      <c r="I125" s="75"/>
      <c r="J125" s="74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</row>
    <row r="126" spans="1:21" ht="18">
      <c r="A126" s="81" t="s">
        <v>1</v>
      </c>
      <c r="B126" s="81">
        <v>2</v>
      </c>
      <c r="D126" s="69" t="s">
        <v>14</v>
      </c>
      <c r="E126" s="174" t="s">
        <v>133</v>
      </c>
      <c r="F126" s="84" t="s">
        <v>53</v>
      </c>
      <c r="G126" s="42">
        <v>300</v>
      </c>
      <c r="H126" s="42">
        <v>6</v>
      </c>
      <c r="I126" s="81" t="s">
        <v>2</v>
      </c>
      <c r="J126" s="82"/>
      <c r="K126" s="126">
        <v>54.089999999999996</v>
      </c>
      <c r="L126" s="126">
        <v>50.08</v>
      </c>
      <c r="M126" s="126">
        <v>51.11</v>
      </c>
      <c r="N126" s="126">
        <v>-2.98</v>
      </c>
      <c r="O126" s="126">
        <v>-1.03</v>
      </c>
      <c r="P126" s="126">
        <v>11.56</v>
      </c>
      <c r="Q126" s="126">
        <v>22.259999999999998</v>
      </c>
      <c r="R126" s="126">
        <v>0.39</v>
      </c>
      <c r="T126" s="126">
        <v>34.21</v>
      </c>
      <c r="U126" s="126">
        <v>88.3</v>
      </c>
    </row>
    <row r="127" spans="1:21">
      <c r="A127" s="70" t="s">
        <v>288</v>
      </c>
      <c r="D127" s="69"/>
      <c r="E127" s="174"/>
      <c r="G127" s="42">
        <v>300</v>
      </c>
      <c r="H127" s="42">
        <v>6</v>
      </c>
      <c r="I127" s="82" t="s">
        <v>2</v>
      </c>
      <c r="J127" s="82" t="s">
        <v>32</v>
      </c>
      <c r="K127" s="126">
        <v>81.134999999999991</v>
      </c>
      <c r="N127" s="126">
        <v>-2.98</v>
      </c>
      <c r="O127" s="126">
        <v>-1.03</v>
      </c>
      <c r="P127" s="126">
        <v>11.56</v>
      </c>
      <c r="Q127" s="126">
        <v>22.259999999999998</v>
      </c>
      <c r="R127" s="126">
        <v>0.39</v>
      </c>
      <c r="T127" s="126">
        <v>34.21</v>
      </c>
    </row>
    <row r="128" spans="1:21">
      <c r="D128" s="69"/>
      <c r="E128" s="174"/>
      <c r="G128" s="42"/>
      <c r="H128" s="42"/>
      <c r="I128" s="82"/>
      <c r="J128" s="82"/>
      <c r="P128" s="126"/>
      <c r="Q128" s="126"/>
    </row>
    <row r="129" spans="1:21">
      <c r="A129" s="81"/>
      <c r="D129" s="69"/>
      <c r="E129" s="174"/>
      <c r="F129" s="57" t="s">
        <v>164</v>
      </c>
      <c r="G129" s="42"/>
      <c r="H129" s="42"/>
      <c r="I129" s="81"/>
      <c r="J129" s="82"/>
      <c r="L129" s="160"/>
    </row>
    <row r="130" spans="1:21">
      <c r="A130" s="81"/>
      <c r="D130" s="69"/>
      <c r="E130" s="174"/>
      <c r="F130" s="57" t="s">
        <v>301</v>
      </c>
      <c r="G130" s="42"/>
      <c r="H130" s="42"/>
      <c r="I130" s="81"/>
      <c r="J130" s="82"/>
      <c r="L130" s="160"/>
    </row>
    <row r="131" spans="1:21">
      <c r="A131" s="81"/>
      <c r="D131" s="69"/>
      <c r="E131" s="174"/>
      <c r="F131" s="57" t="s">
        <v>178</v>
      </c>
      <c r="G131" s="42"/>
      <c r="H131" s="42"/>
      <c r="I131" s="81"/>
      <c r="J131" s="82"/>
      <c r="L131" s="160"/>
    </row>
    <row r="132" spans="1:21">
      <c r="A132" s="81"/>
      <c r="D132" s="69"/>
      <c r="E132" s="174"/>
      <c r="G132" s="42"/>
      <c r="H132" s="42"/>
      <c r="I132" s="81"/>
      <c r="J132" s="82"/>
      <c r="L132" s="160"/>
    </row>
    <row r="133" spans="1:21">
      <c r="A133" s="81"/>
      <c r="D133" s="69"/>
      <c r="E133" s="174"/>
      <c r="F133" s="57" t="s">
        <v>77</v>
      </c>
      <c r="G133" s="42"/>
      <c r="H133" s="42"/>
      <c r="I133" s="81"/>
      <c r="J133" s="82"/>
      <c r="L133" s="160"/>
    </row>
    <row r="134" spans="1:21">
      <c r="A134" s="81"/>
      <c r="D134" s="69"/>
      <c r="E134" s="174"/>
      <c r="G134" s="42"/>
      <c r="H134" s="42"/>
      <c r="I134" s="82"/>
      <c r="J134" s="82"/>
      <c r="P134" s="126"/>
      <c r="Q134" s="126"/>
    </row>
    <row r="135" spans="1:21">
      <c r="A135" s="81"/>
      <c r="D135" s="69"/>
      <c r="E135" s="174"/>
      <c r="F135" s="57" t="s">
        <v>65</v>
      </c>
      <c r="G135" s="42"/>
      <c r="H135" s="42"/>
      <c r="I135" s="82"/>
      <c r="J135" s="82"/>
      <c r="P135" s="126"/>
      <c r="Q135" s="126"/>
    </row>
    <row r="136" spans="1:21">
      <c r="A136" s="81"/>
      <c r="D136" s="69"/>
      <c r="E136" s="174"/>
      <c r="F136" s="57" t="s">
        <v>254</v>
      </c>
      <c r="G136" s="42"/>
      <c r="H136" s="42"/>
      <c r="I136" s="82"/>
      <c r="J136" s="82"/>
      <c r="P136" s="126"/>
      <c r="Q136" s="126"/>
    </row>
    <row r="137" spans="1:21">
      <c r="A137" s="75"/>
      <c r="B137" s="75"/>
      <c r="C137" s="76"/>
      <c r="D137" s="77"/>
      <c r="E137" s="180"/>
      <c r="F137" s="70"/>
      <c r="G137" s="79"/>
      <c r="H137" s="79"/>
      <c r="I137" s="80"/>
      <c r="J137" s="80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</row>
    <row r="138" spans="1:21" ht="18">
      <c r="A138" s="81" t="s">
        <v>1</v>
      </c>
      <c r="B138" s="81">
        <v>2</v>
      </c>
      <c r="D138" s="69" t="s">
        <v>15</v>
      </c>
      <c r="E138" s="174">
        <v>23</v>
      </c>
      <c r="F138" s="117" t="s">
        <v>36</v>
      </c>
      <c r="G138" s="42">
        <v>363</v>
      </c>
      <c r="H138" s="42">
        <v>8</v>
      </c>
      <c r="I138" s="81" t="s">
        <v>2</v>
      </c>
      <c r="J138" s="82"/>
      <c r="K138" s="126">
        <v>57.879999999999995</v>
      </c>
      <c r="L138" s="126">
        <v>53.87</v>
      </c>
      <c r="M138" s="126">
        <v>54.9</v>
      </c>
      <c r="N138" s="126">
        <v>-2.98</v>
      </c>
      <c r="O138" s="126">
        <v>-1.03</v>
      </c>
      <c r="P138" s="126">
        <v>11.56</v>
      </c>
      <c r="Q138" s="126">
        <v>22.259999999999998</v>
      </c>
      <c r="R138" s="126">
        <v>0.39</v>
      </c>
      <c r="S138" s="126">
        <v>3.7899999999999991</v>
      </c>
      <c r="T138" s="126">
        <v>34.21</v>
      </c>
      <c r="U138" s="126">
        <v>92.09</v>
      </c>
    </row>
    <row r="139" spans="1:21">
      <c r="A139" s="70" t="s">
        <v>288</v>
      </c>
      <c r="D139" s="69"/>
      <c r="E139" s="174"/>
      <c r="G139" s="42"/>
      <c r="H139" s="42"/>
      <c r="I139" s="82"/>
      <c r="J139" s="82" t="s">
        <v>32</v>
      </c>
      <c r="K139" s="126">
        <v>86.82</v>
      </c>
      <c r="N139" s="126">
        <v>-2.98</v>
      </c>
      <c r="O139" s="126">
        <v>-1.03</v>
      </c>
      <c r="P139" s="126">
        <v>11.56</v>
      </c>
      <c r="Q139" s="126">
        <v>22.259999999999998</v>
      </c>
      <c r="R139" s="126">
        <v>0.39</v>
      </c>
      <c r="T139" s="126">
        <v>34.21</v>
      </c>
    </row>
    <row r="140" spans="1:21">
      <c r="A140" s="81"/>
      <c r="D140" s="69"/>
      <c r="E140" s="174"/>
      <c r="G140" s="42"/>
      <c r="H140" s="42"/>
      <c r="I140" s="82"/>
      <c r="J140" s="82"/>
      <c r="P140" s="126"/>
      <c r="Q140" s="126"/>
    </row>
    <row r="141" spans="1:21">
      <c r="A141" s="81"/>
      <c r="D141" s="69"/>
      <c r="E141" s="174"/>
      <c r="F141" s="57" t="s">
        <v>164</v>
      </c>
      <c r="J141" s="138"/>
      <c r="L141" s="160"/>
    </row>
    <row r="142" spans="1:21">
      <c r="A142" s="81"/>
      <c r="D142" s="69"/>
      <c r="E142" s="174"/>
      <c r="F142" s="57" t="s">
        <v>301</v>
      </c>
      <c r="J142" s="138"/>
      <c r="L142" s="160"/>
    </row>
    <row r="143" spans="1:21">
      <c r="A143" s="81"/>
      <c r="D143" s="69"/>
      <c r="E143" s="174"/>
      <c r="F143" s="57" t="s">
        <v>179</v>
      </c>
      <c r="J143" s="138"/>
      <c r="L143" s="160"/>
    </row>
    <row r="144" spans="1:21">
      <c r="A144" s="81"/>
      <c r="D144" s="69"/>
      <c r="E144" s="174"/>
      <c r="J144" s="138"/>
      <c r="L144" s="160"/>
    </row>
    <row r="145" spans="1:21">
      <c r="A145" s="81"/>
      <c r="D145" s="69"/>
      <c r="E145" s="174"/>
      <c r="F145" s="57" t="s">
        <v>77</v>
      </c>
      <c r="J145" s="138"/>
      <c r="L145" s="160"/>
    </row>
    <row r="146" spans="1:21">
      <c r="A146" s="81"/>
      <c r="D146" s="69"/>
      <c r="E146" s="174"/>
      <c r="I146" s="138"/>
      <c r="J146" s="138"/>
      <c r="P146" s="126"/>
      <c r="Q146" s="126"/>
    </row>
    <row r="147" spans="1:21">
      <c r="A147" s="81"/>
      <c r="D147" s="69"/>
      <c r="E147" s="174"/>
      <c r="F147" s="57" t="s">
        <v>65</v>
      </c>
      <c r="I147" s="138"/>
      <c r="J147" s="138"/>
      <c r="P147" s="126"/>
      <c r="Q147" s="126"/>
    </row>
    <row r="148" spans="1:21">
      <c r="A148" s="81"/>
      <c r="D148" s="69"/>
      <c r="E148" s="174"/>
      <c r="F148" s="57" t="s">
        <v>254</v>
      </c>
      <c r="I148" s="138"/>
      <c r="J148" s="138"/>
      <c r="P148" s="126"/>
      <c r="Q148" s="126"/>
    </row>
    <row r="149" spans="1:21">
      <c r="A149" s="75"/>
      <c r="B149" s="75"/>
      <c r="C149" s="76"/>
      <c r="D149" s="77"/>
      <c r="E149" s="180"/>
      <c r="F149" s="70"/>
      <c r="G149" s="79"/>
      <c r="H149" s="79"/>
      <c r="I149" s="75"/>
      <c r="J149" s="80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</row>
    <row r="150" spans="1:21" ht="36">
      <c r="A150" s="81" t="s">
        <v>1</v>
      </c>
      <c r="B150" s="81">
        <v>2</v>
      </c>
      <c r="D150" s="112" t="s">
        <v>44</v>
      </c>
      <c r="E150" s="174">
        <v>11</v>
      </c>
      <c r="F150" s="189" t="s">
        <v>177</v>
      </c>
      <c r="G150" s="42">
        <v>305</v>
      </c>
      <c r="H150" s="42">
        <v>6</v>
      </c>
      <c r="I150" s="81" t="s">
        <v>2</v>
      </c>
      <c r="J150" s="82"/>
      <c r="K150" s="126">
        <v>53.48</v>
      </c>
      <c r="L150" s="126">
        <v>48.33</v>
      </c>
      <c r="M150" s="126">
        <v>49.98</v>
      </c>
      <c r="N150" s="126">
        <v>-3.5</v>
      </c>
      <c r="O150" s="126">
        <v>-1.65</v>
      </c>
      <c r="P150" s="126">
        <v>11.94</v>
      </c>
      <c r="Q150" s="126">
        <v>23.17</v>
      </c>
      <c r="R150" s="126">
        <v>1.75</v>
      </c>
      <c r="T150" s="126">
        <v>36.86</v>
      </c>
      <c r="U150" s="126">
        <v>90.34</v>
      </c>
    </row>
    <row r="151" spans="1:21">
      <c r="A151" s="70" t="s">
        <v>288</v>
      </c>
      <c r="D151" s="69"/>
      <c r="E151" s="174"/>
      <c r="G151" s="42"/>
      <c r="H151" s="42"/>
      <c r="I151" s="81"/>
      <c r="J151" s="82" t="s">
        <v>32</v>
      </c>
      <c r="K151" s="126">
        <v>80.22</v>
      </c>
      <c r="L151" s="126">
        <v>72.495000000000005</v>
      </c>
      <c r="M151" s="126">
        <v>74.97</v>
      </c>
      <c r="N151" s="126">
        <v>-5.25</v>
      </c>
      <c r="O151" s="126">
        <v>-2.4749999999999996</v>
      </c>
      <c r="P151" s="126">
        <v>17.91</v>
      </c>
      <c r="Q151" s="126">
        <v>34.755000000000003</v>
      </c>
      <c r="R151" s="126">
        <v>2.625</v>
      </c>
      <c r="T151" s="126">
        <v>55.29</v>
      </c>
    </row>
    <row r="152" spans="1:21" ht="15.6">
      <c r="A152" s="81"/>
      <c r="D152" s="69"/>
      <c r="E152" s="174"/>
      <c r="F152" s="34"/>
      <c r="G152" s="42"/>
      <c r="H152" s="42"/>
      <c r="I152" s="81"/>
      <c r="J152" s="82"/>
      <c r="P152" s="126"/>
      <c r="Q152" s="126"/>
    </row>
    <row r="153" spans="1:21">
      <c r="A153" s="81"/>
      <c r="D153" s="69"/>
      <c r="E153" s="174"/>
      <c r="F153" s="57" t="s">
        <v>302</v>
      </c>
      <c r="G153" s="42"/>
      <c r="H153" s="42"/>
      <c r="I153" s="81"/>
      <c r="J153" s="82"/>
      <c r="P153" s="126"/>
      <c r="Q153" s="126"/>
    </row>
    <row r="154" spans="1:21">
      <c r="A154" s="81"/>
      <c r="D154" s="69"/>
      <c r="E154" s="174"/>
      <c r="F154" s="57" t="s">
        <v>35</v>
      </c>
      <c r="G154" s="42"/>
      <c r="H154" s="42"/>
      <c r="I154" s="81"/>
      <c r="J154" s="82"/>
      <c r="P154" s="126"/>
      <c r="Q154" s="126"/>
    </row>
    <row r="155" spans="1:21">
      <c r="A155" s="81"/>
      <c r="D155" s="69"/>
      <c r="E155" s="174"/>
      <c r="G155" s="42"/>
      <c r="H155" s="42"/>
      <c r="I155" s="81"/>
      <c r="J155" s="82"/>
      <c r="P155" s="126"/>
      <c r="Q155" s="126"/>
    </row>
    <row r="156" spans="1:21">
      <c r="A156" s="81"/>
      <c r="D156" s="69"/>
      <c r="E156" s="174"/>
      <c r="F156" s="57" t="s">
        <v>65</v>
      </c>
      <c r="G156" s="42"/>
      <c r="H156" s="42"/>
      <c r="I156" s="81"/>
      <c r="J156" s="82"/>
      <c r="P156" s="126"/>
      <c r="Q156" s="126"/>
    </row>
    <row r="157" spans="1:21">
      <c r="A157" s="81"/>
      <c r="D157" s="69"/>
      <c r="E157" s="174"/>
      <c r="F157" s="57" t="s">
        <v>254</v>
      </c>
      <c r="G157" s="42"/>
      <c r="H157" s="42"/>
      <c r="I157" s="81"/>
      <c r="J157" s="82"/>
      <c r="P157" s="126"/>
      <c r="Q157" s="126"/>
    </row>
    <row r="158" spans="1:21">
      <c r="A158" s="74"/>
      <c r="B158" s="75"/>
      <c r="C158" s="76"/>
      <c r="D158" s="83"/>
      <c r="E158" s="180"/>
      <c r="G158" s="76"/>
      <c r="H158" s="76"/>
      <c r="I158" s="74"/>
      <c r="J158" s="80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</row>
    <row r="159" spans="1:21" s="112" customFormat="1" ht="36">
      <c r="A159" s="112" t="s">
        <v>1</v>
      </c>
      <c r="B159" s="112">
        <v>2</v>
      </c>
      <c r="D159" s="112" t="s">
        <v>45</v>
      </c>
      <c r="E159" s="183">
        <v>21</v>
      </c>
      <c r="F159" s="189" t="s">
        <v>54</v>
      </c>
      <c r="G159" s="112">
        <v>305</v>
      </c>
      <c r="H159" s="112">
        <v>6</v>
      </c>
      <c r="I159" s="112" t="s">
        <v>2</v>
      </c>
      <c r="K159" s="126">
        <v>57.629999999999995</v>
      </c>
      <c r="L159" s="126">
        <v>52.48</v>
      </c>
      <c r="M159" s="126">
        <v>54.129999999999995</v>
      </c>
      <c r="N159" s="126">
        <v>-3.5</v>
      </c>
      <c r="O159" s="126">
        <v>-1.65</v>
      </c>
      <c r="P159" s="126">
        <v>11.94</v>
      </c>
      <c r="Q159" s="126">
        <v>23.17</v>
      </c>
      <c r="R159" s="126">
        <v>1.75</v>
      </c>
      <c r="S159" s="126">
        <v>4.1499999999999986</v>
      </c>
      <c r="T159" s="126">
        <v>36.86</v>
      </c>
      <c r="U159" s="126">
        <v>94.49</v>
      </c>
    </row>
    <row r="160" spans="1:21">
      <c r="A160" s="70" t="s">
        <v>288</v>
      </c>
      <c r="D160" s="69"/>
      <c r="E160" s="174"/>
      <c r="G160" s="42"/>
      <c r="H160" s="42"/>
      <c r="I160" s="81"/>
      <c r="J160" s="82" t="s">
        <v>32</v>
      </c>
      <c r="K160" s="126">
        <v>86.444999999999993</v>
      </c>
      <c r="L160" s="126">
        <v>78.72</v>
      </c>
      <c r="M160" s="126">
        <v>81.194999999999993</v>
      </c>
      <c r="N160" s="126">
        <v>-5.25</v>
      </c>
      <c r="O160" s="126">
        <v>-2.4749999999999996</v>
      </c>
      <c r="P160" s="126">
        <v>17.91</v>
      </c>
      <c r="Q160" s="126">
        <v>34.755000000000003</v>
      </c>
      <c r="R160" s="126">
        <v>2.625</v>
      </c>
      <c r="T160" s="126">
        <v>55.29</v>
      </c>
    </row>
    <row r="161" spans="1:21">
      <c r="A161" s="81"/>
      <c r="D161" s="69"/>
      <c r="E161" s="174"/>
      <c r="F161" s="70"/>
      <c r="G161" s="42"/>
      <c r="H161" s="42"/>
      <c r="I161" s="81"/>
      <c r="J161" s="82"/>
      <c r="P161" s="126"/>
      <c r="Q161" s="126"/>
    </row>
    <row r="162" spans="1:21">
      <c r="A162" s="81"/>
      <c r="D162" s="69"/>
      <c r="E162" s="184"/>
      <c r="F162" s="57" t="s">
        <v>302</v>
      </c>
      <c r="G162" s="42"/>
      <c r="H162" s="42"/>
      <c r="I162" s="81"/>
      <c r="J162" s="82"/>
      <c r="P162" s="126"/>
      <c r="Q162" s="126"/>
    </row>
    <row r="163" spans="1:21">
      <c r="A163" s="81"/>
      <c r="D163" s="69"/>
      <c r="E163" s="174"/>
      <c r="F163" s="57" t="s">
        <v>35</v>
      </c>
      <c r="G163" s="42"/>
      <c r="H163" s="42"/>
      <c r="I163" s="81"/>
      <c r="J163" s="82"/>
      <c r="P163" s="126"/>
      <c r="Q163" s="126"/>
    </row>
    <row r="164" spans="1:21">
      <c r="A164" s="81"/>
      <c r="D164" s="69"/>
      <c r="E164" s="174"/>
      <c r="G164" s="42"/>
      <c r="H164" s="42"/>
      <c r="I164" s="81"/>
      <c r="J164" s="82"/>
      <c r="P164" s="126"/>
      <c r="Q164" s="126"/>
    </row>
    <row r="165" spans="1:21">
      <c r="A165" s="81"/>
      <c r="D165" s="69"/>
      <c r="E165" s="174"/>
      <c r="F165" s="57" t="s">
        <v>65</v>
      </c>
      <c r="G165" s="42"/>
      <c r="H165" s="42"/>
      <c r="I165" s="81"/>
      <c r="J165" s="82"/>
      <c r="P165" s="126"/>
      <c r="Q165" s="126"/>
    </row>
    <row r="166" spans="1:21">
      <c r="A166" s="81"/>
      <c r="D166" s="69"/>
      <c r="E166" s="174"/>
      <c r="F166" s="57" t="s">
        <v>254</v>
      </c>
      <c r="G166" s="42"/>
      <c r="H166" s="42"/>
      <c r="I166" s="81"/>
      <c r="J166" s="82"/>
      <c r="P166" s="126"/>
      <c r="Q166" s="126"/>
    </row>
    <row r="167" spans="1:21">
      <c r="A167" s="75"/>
      <c r="B167" s="75"/>
      <c r="C167" s="76"/>
      <c r="D167" s="77"/>
      <c r="E167" s="180"/>
      <c r="F167" s="78"/>
      <c r="G167" s="79"/>
      <c r="H167" s="79"/>
      <c r="I167" s="75"/>
      <c r="J167" s="80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</row>
    <row r="168" spans="1:21" ht="18">
      <c r="A168" s="81" t="s">
        <v>1</v>
      </c>
      <c r="B168" s="81">
        <v>2</v>
      </c>
      <c r="D168" s="69" t="s">
        <v>11</v>
      </c>
      <c r="E168" s="174" t="s">
        <v>127</v>
      </c>
      <c r="F168" s="188" t="s">
        <v>55</v>
      </c>
      <c r="G168" s="42">
        <v>305</v>
      </c>
      <c r="H168" s="42">
        <v>6</v>
      </c>
      <c r="I168" s="81" t="s">
        <v>2</v>
      </c>
      <c r="J168" s="82"/>
      <c r="K168" s="126">
        <v>56.89</v>
      </c>
      <c r="L168" s="126">
        <v>46.44</v>
      </c>
      <c r="M168" s="126">
        <v>51.97</v>
      </c>
      <c r="N168" s="126">
        <v>-5.53</v>
      </c>
      <c r="O168" s="126">
        <v>-4.92</v>
      </c>
      <c r="P168" s="126">
        <v>12.21</v>
      </c>
      <c r="Q168" s="126">
        <v>17.829999999999998</v>
      </c>
      <c r="R168" s="126">
        <v>1.38</v>
      </c>
      <c r="T168" s="126">
        <v>31.419999999999998</v>
      </c>
      <c r="U168" s="126">
        <v>88.31</v>
      </c>
    </row>
    <row r="169" spans="1:21">
      <c r="A169" s="70" t="s">
        <v>289</v>
      </c>
      <c r="D169" s="81"/>
      <c r="E169" s="174"/>
      <c r="G169" s="42"/>
      <c r="H169" s="42"/>
      <c r="I169" s="81"/>
      <c r="J169" s="82" t="s">
        <v>32</v>
      </c>
      <c r="K169" s="126">
        <v>85.335000000000008</v>
      </c>
      <c r="L169" s="126">
        <v>69.66</v>
      </c>
      <c r="M169" s="126">
        <v>77.954999999999998</v>
      </c>
      <c r="N169" s="126">
        <v>-8.2949999999999999</v>
      </c>
      <c r="O169" s="126">
        <v>-7.38</v>
      </c>
      <c r="P169" s="126">
        <v>18.315000000000001</v>
      </c>
      <c r="Q169" s="126">
        <v>26.744999999999997</v>
      </c>
      <c r="R169" s="126">
        <v>2.0699999999999998</v>
      </c>
      <c r="T169" s="126">
        <v>47.129999999999995</v>
      </c>
    </row>
    <row r="170" spans="1:21">
      <c r="D170" s="69"/>
      <c r="E170" s="174"/>
      <c r="F170" s="70"/>
      <c r="G170" s="42"/>
      <c r="H170" s="42"/>
      <c r="I170" s="81"/>
      <c r="J170" s="82"/>
    </row>
    <row r="171" spans="1:21">
      <c r="A171" s="81"/>
      <c r="D171" s="69"/>
      <c r="E171" s="174"/>
      <c r="F171" s="57" t="s">
        <v>303</v>
      </c>
      <c r="G171" s="42"/>
      <c r="H171" s="42"/>
      <c r="I171" s="81"/>
      <c r="J171" s="82"/>
    </row>
    <row r="172" spans="1:21">
      <c r="A172" s="81"/>
      <c r="D172" s="69"/>
      <c r="E172" s="174"/>
      <c r="G172" s="42"/>
      <c r="H172" s="42"/>
      <c r="I172" s="81"/>
      <c r="J172" s="82"/>
    </row>
    <row r="173" spans="1:21">
      <c r="A173" s="81"/>
      <c r="D173" s="69"/>
      <c r="E173" s="174"/>
      <c r="F173" s="57" t="s">
        <v>304</v>
      </c>
      <c r="G173" s="42"/>
      <c r="H173" s="42"/>
      <c r="I173" s="81"/>
      <c r="J173" s="82"/>
    </row>
    <row r="174" spans="1:21">
      <c r="A174" s="81"/>
      <c r="D174" s="69"/>
      <c r="E174" s="174"/>
      <c r="F174" s="57" t="s">
        <v>166</v>
      </c>
      <c r="G174" s="42"/>
      <c r="H174" s="42"/>
      <c r="I174" s="81"/>
      <c r="J174" s="82"/>
    </row>
    <row r="175" spans="1:21">
      <c r="A175" s="81"/>
      <c r="D175" s="69"/>
      <c r="E175" s="174"/>
      <c r="G175" s="42"/>
      <c r="H175" s="42"/>
      <c r="I175" s="81"/>
      <c r="J175" s="82"/>
    </row>
    <row r="176" spans="1:21">
      <c r="A176" s="81"/>
      <c r="D176" s="69"/>
      <c r="E176" s="174"/>
      <c r="F176" s="57" t="s">
        <v>65</v>
      </c>
      <c r="G176" s="42"/>
      <c r="H176" s="42"/>
      <c r="I176" s="81"/>
      <c r="J176" s="82"/>
      <c r="P176" s="126"/>
      <c r="Q176" s="126"/>
    </row>
    <row r="177" spans="1:21">
      <c r="A177" s="81"/>
      <c r="D177" s="69"/>
      <c r="E177" s="174"/>
      <c r="F177" s="57" t="s">
        <v>254</v>
      </c>
      <c r="G177" s="42"/>
      <c r="H177" s="42"/>
      <c r="I177" s="81"/>
      <c r="P177" s="126"/>
      <c r="Q177" s="126"/>
    </row>
    <row r="178" spans="1:21">
      <c r="A178" s="75"/>
      <c r="B178" s="75"/>
      <c r="C178" s="76"/>
      <c r="D178" s="77"/>
      <c r="E178" s="180"/>
      <c r="F178" s="70"/>
      <c r="G178" s="79"/>
      <c r="H178" s="79"/>
      <c r="I178" s="75"/>
      <c r="J178" s="80"/>
      <c r="K178" s="158"/>
      <c r="L178" s="158"/>
      <c r="M178" s="158"/>
      <c r="N178" s="158"/>
      <c r="O178" s="158"/>
      <c r="P178" s="137"/>
      <c r="Q178" s="137"/>
      <c r="R178" s="158"/>
      <c r="S178" s="158"/>
      <c r="T178" s="158"/>
      <c r="U178" s="158"/>
    </row>
    <row r="179" spans="1:21" ht="36">
      <c r="A179" s="81" t="s">
        <v>1</v>
      </c>
      <c r="B179" s="81">
        <v>2</v>
      </c>
      <c r="D179" s="69" t="s">
        <v>25</v>
      </c>
      <c r="E179" s="174">
        <v>25</v>
      </c>
      <c r="F179" s="189" t="s">
        <v>26</v>
      </c>
      <c r="G179" s="42"/>
      <c r="H179" s="42"/>
      <c r="I179" s="81" t="s">
        <v>2</v>
      </c>
      <c r="J179" s="82"/>
      <c r="K179" s="126">
        <v>56.89</v>
      </c>
      <c r="L179" s="126">
        <v>46.44</v>
      </c>
      <c r="M179" s="126">
        <v>51.97</v>
      </c>
      <c r="N179" s="126">
        <v>-5.53</v>
      </c>
      <c r="O179" s="126">
        <v>-4.92</v>
      </c>
      <c r="P179" s="126">
        <v>12.21</v>
      </c>
      <c r="Q179" s="126">
        <v>17.829999999999998</v>
      </c>
      <c r="R179" s="126">
        <v>1.38</v>
      </c>
      <c r="T179" s="126">
        <v>31.419999999999998</v>
      </c>
      <c r="U179" s="126">
        <v>88.31</v>
      </c>
    </row>
    <row r="180" spans="1:21">
      <c r="A180" s="70" t="s">
        <v>289</v>
      </c>
      <c r="D180" s="69"/>
      <c r="E180" s="174"/>
      <c r="G180" s="42"/>
      <c r="H180" s="42"/>
      <c r="I180" s="81"/>
      <c r="J180" s="82" t="s">
        <v>32</v>
      </c>
      <c r="K180" s="126">
        <v>85.335000000000008</v>
      </c>
      <c r="L180" s="126">
        <v>69.66</v>
      </c>
      <c r="M180" s="126">
        <v>77.954999999999998</v>
      </c>
      <c r="N180" s="126">
        <v>-8.2949999999999999</v>
      </c>
      <c r="O180" s="126">
        <v>-7.38</v>
      </c>
      <c r="P180" s="126">
        <v>18.315000000000001</v>
      </c>
      <c r="Q180" s="126">
        <v>26.744999999999997</v>
      </c>
      <c r="R180" s="126">
        <v>2.0699999999999998</v>
      </c>
      <c r="T180" s="126">
        <v>47.129999999999995</v>
      </c>
    </row>
    <row r="181" spans="1:21">
      <c r="A181" s="81"/>
      <c r="D181" s="69"/>
      <c r="E181" s="174"/>
      <c r="F181" s="70"/>
      <c r="G181" s="42"/>
      <c r="H181" s="42"/>
      <c r="I181" s="81"/>
    </row>
    <row r="182" spans="1:21">
      <c r="A182" s="81"/>
      <c r="D182" s="69"/>
      <c r="E182" s="174"/>
      <c r="F182" s="57" t="s">
        <v>303</v>
      </c>
      <c r="G182" s="42"/>
      <c r="H182" s="42"/>
      <c r="I182" s="81"/>
    </row>
    <row r="183" spans="1:21">
      <c r="E183" s="174"/>
    </row>
    <row r="184" spans="1:21">
      <c r="E184" s="174"/>
      <c r="F184" s="57" t="s">
        <v>304</v>
      </c>
    </row>
    <row r="185" spans="1:21">
      <c r="E185" s="174"/>
      <c r="F185" s="57" t="s">
        <v>166</v>
      </c>
    </row>
    <row r="186" spans="1:21">
      <c r="E186" s="174"/>
    </row>
    <row r="187" spans="1:21">
      <c r="E187" s="174"/>
      <c r="F187" s="57" t="s">
        <v>65</v>
      </c>
    </row>
    <row r="188" spans="1:21">
      <c r="C188" s="32"/>
      <c r="E188" s="174"/>
      <c r="F188" s="57" t="s">
        <v>254</v>
      </c>
    </row>
    <row r="189" spans="1:21">
      <c r="A189" s="74"/>
      <c r="B189" s="75"/>
      <c r="C189" s="76"/>
      <c r="D189" s="83"/>
      <c r="E189" s="180"/>
      <c r="G189" s="76"/>
      <c r="H189" s="76"/>
      <c r="I189" s="74"/>
      <c r="J189" s="74"/>
      <c r="K189" s="158"/>
      <c r="L189" s="158"/>
      <c r="M189" s="158"/>
      <c r="N189" s="158"/>
      <c r="O189" s="158"/>
      <c r="P189" s="137"/>
      <c r="Q189" s="137"/>
      <c r="R189" s="158"/>
      <c r="S189" s="158"/>
      <c r="T189" s="158"/>
      <c r="U189" s="158"/>
    </row>
    <row r="190" spans="1:21" ht="36">
      <c r="A190" s="81" t="s">
        <v>1</v>
      </c>
      <c r="B190" s="81">
        <v>2</v>
      </c>
      <c r="D190" s="69" t="s">
        <v>12</v>
      </c>
      <c r="E190" s="174">
        <v>22</v>
      </c>
      <c r="F190" s="189" t="s">
        <v>37</v>
      </c>
      <c r="G190" s="42">
        <v>511</v>
      </c>
      <c r="H190" s="42">
        <v>8</v>
      </c>
      <c r="I190" s="81" t="s">
        <v>2</v>
      </c>
      <c r="J190" s="82"/>
      <c r="K190" s="126">
        <v>61.09</v>
      </c>
      <c r="L190" s="126">
        <v>50.64</v>
      </c>
      <c r="M190" s="126">
        <v>56.17</v>
      </c>
      <c r="N190" s="126">
        <v>-5.53</v>
      </c>
      <c r="O190" s="126">
        <v>-4.92</v>
      </c>
      <c r="P190" s="126">
        <v>12.21</v>
      </c>
      <c r="Q190" s="126">
        <v>17.829999999999998</v>
      </c>
      <c r="R190" s="126">
        <v>1.38</v>
      </c>
      <c r="S190" s="126">
        <v>4.2</v>
      </c>
      <c r="T190" s="126">
        <v>31.419999999999998</v>
      </c>
      <c r="U190" s="126">
        <v>92.51</v>
      </c>
    </row>
    <row r="191" spans="1:21">
      <c r="A191" s="70" t="s">
        <v>289</v>
      </c>
      <c r="D191" s="69"/>
      <c r="E191" s="174"/>
      <c r="G191" s="42"/>
      <c r="H191" s="42"/>
      <c r="I191" s="81"/>
      <c r="J191" s="82" t="s">
        <v>32</v>
      </c>
      <c r="K191" s="126">
        <v>91.635000000000005</v>
      </c>
      <c r="L191" s="126">
        <v>75.960000000000008</v>
      </c>
      <c r="M191" s="126">
        <v>84.254999999999995</v>
      </c>
      <c r="N191" s="126">
        <v>-8.2949999999999999</v>
      </c>
      <c r="O191" s="126">
        <v>-7.38</v>
      </c>
      <c r="P191" s="126">
        <v>18.315000000000001</v>
      </c>
      <c r="Q191" s="126">
        <v>26.744999999999997</v>
      </c>
      <c r="R191" s="126">
        <v>2.0699999999999998</v>
      </c>
      <c r="T191" s="126">
        <v>47.129999999999995</v>
      </c>
    </row>
    <row r="192" spans="1:21">
      <c r="A192" s="81"/>
      <c r="D192" s="69"/>
      <c r="E192" s="174"/>
      <c r="F192" s="70"/>
      <c r="G192" s="42"/>
      <c r="H192" s="42"/>
      <c r="I192" s="81"/>
      <c r="J192" s="82"/>
      <c r="P192" s="126"/>
      <c r="Q192" s="126"/>
    </row>
    <row r="193" spans="1:21">
      <c r="A193" s="81"/>
      <c r="D193" s="69"/>
      <c r="E193" s="174"/>
      <c r="F193" s="57" t="s">
        <v>303</v>
      </c>
      <c r="G193" s="42"/>
      <c r="H193" s="42"/>
      <c r="I193" s="81"/>
      <c r="J193" s="82"/>
      <c r="P193" s="126"/>
      <c r="Q193" s="126"/>
    </row>
    <row r="194" spans="1:21">
      <c r="A194" s="81"/>
      <c r="D194" s="69"/>
      <c r="E194" s="174"/>
      <c r="G194" s="42"/>
      <c r="H194" s="42"/>
      <c r="I194" s="81"/>
      <c r="J194" s="82"/>
      <c r="P194" s="126"/>
      <c r="Q194" s="126"/>
    </row>
    <row r="195" spans="1:21">
      <c r="A195" s="81"/>
      <c r="D195" s="69"/>
      <c r="E195" s="174"/>
      <c r="F195" s="57" t="s">
        <v>304</v>
      </c>
      <c r="G195" s="42"/>
      <c r="H195" s="42"/>
      <c r="I195" s="81"/>
      <c r="J195" s="82"/>
      <c r="P195" s="126"/>
      <c r="Q195" s="126"/>
    </row>
    <row r="196" spans="1:21">
      <c r="A196" s="81"/>
      <c r="D196" s="69"/>
      <c r="E196" s="174"/>
      <c r="F196" s="57" t="s">
        <v>166</v>
      </c>
      <c r="G196" s="42"/>
      <c r="H196" s="42"/>
      <c r="I196" s="81"/>
      <c r="J196" s="82"/>
      <c r="P196" s="126"/>
      <c r="Q196" s="126"/>
    </row>
    <row r="197" spans="1:21">
      <c r="A197" s="81"/>
      <c r="D197" s="69"/>
      <c r="E197" s="174"/>
      <c r="G197" s="42"/>
      <c r="H197" s="42"/>
      <c r="I197" s="81"/>
      <c r="J197" s="82"/>
      <c r="P197" s="126"/>
      <c r="Q197" s="126"/>
    </row>
    <row r="198" spans="1:21">
      <c r="A198" s="81"/>
      <c r="D198" s="69"/>
      <c r="E198" s="174"/>
      <c r="F198" s="57" t="s">
        <v>65</v>
      </c>
      <c r="G198" s="42"/>
      <c r="H198" s="42"/>
      <c r="I198" s="81"/>
      <c r="J198" s="82"/>
      <c r="P198" s="126"/>
      <c r="Q198" s="126"/>
    </row>
    <row r="199" spans="1:21">
      <c r="A199" s="81"/>
      <c r="C199" s="32"/>
      <c r="D199" s="69"/>
      <c r="E199" s="174"/>
      <c r="F199" s="57" t="s">
        <v>254</v>
      </c>
      <c r="G199" s="42"/>
      <c r="H199" s="42"/>
      <c r="I199" s="81"/>
      <c r="J199" s="82"/>
    </row>
    <row r="200" spans="1:21">
      <c r="A200" s="75"/>
      <c r="B200" s="75"/>
      <c r="C200" s="76"/>
      <c r="D200" s="77"/>
      <c r="E200" s="180"/>
      <c r="G200" s="79"/>
      <c r="H200" s="79"/>
      <c r="I200" s="75"/>
      <c r="J200" s="80"/>
      <c r="K200" s="158"/>
      <c r="L200" s="158"/>
      <c r="M200" s="158"/>
      <c r="N200" s="158"/>
      <c r="O200" s="158"/>
      <c r="P200" s="137"/>
      <c r="Q200" s="137"/>
      <c r="R200" s="158"/>
      <c r="S200" s="158"/>
      <c r="T200" s="158"/>
      <c r="U200" s="158"/>
    </row>
    <row r="201" spans="1:21" ht="18">
      <c r="A201" s="81" t="s">
        <v>1</v>
      </c>
      <c r="B201" s="81">
        <v>2</v>
      </c>
      <c r="D201" s="69" t="s">
        <v>13</v>
      </c>
      <c r="E201" s="174">
        <v>13</v>
      </c>
      <c r="F201" s="117" t="s">
        <v>38</v>
      </c>
      <c r="G201" s="42"/>
      <c r="H201" s="42"/>
      <c r="I201" s="81" t="s">
        <v>2</v>
      </c>
      <c r="J201" s="82"/>
      <c r="K201" s="126">
        <v>62.59</v>
      </c>
      <c r="L201" s="126">
        <v>52.14</v>
      </c>
      <c r="M201" s="126">
        <v>57.67</v>
      </c>
      <c r="N201" s="126">
        <v>-5.53</v>
      </c>
      <c r="O201" s="126">
        <v>-4.92</v>
      </c>
      <c r="P201" s="126">
        <v>12.21</v>
      </c>
      <c r="Q201" s="126">
        <v>17.829999999999998</v>
      </c>
      <c r="R201" s="126">
        <v>1.38</v>
      </c>
      <c r="S201" s="126">
        <v>5.7</v>
      </c>
      <c r="T201" s="126">
        <v>31.419999999999998</v>
      </c>
      <c r="U201" s="126">
        <v>94.01</v>
      </c>
    </row>
    <row r="202" spans="1:21">
      <c r="A202" s="70" t="s">
        <v>289</v>
      </c>
      <c r="D202" s="69"/>
      <c r="E202" s="174"/>
      <c r="G202" s="42"/>
      <c r="H202" s="42"/>
      <c r="I202" s="82"/>
      <c r="J202" s="82" t="s">
        <v>32</v>
      </c>
      <c r="K202" s="126">
        <v>93.885000000000005</v>
      </c>
      <c r="L202" s="126">
        <v>78.210000000000008</v>
      </c>
      <c r="M202" s="126">
        <v>86.504999999999995</v>
      </c>
      <c r="N202" s="126">
        <v>-8.2949999999999999</v>
      </c>
      <c r="O202" s="126">
        <v>-7.38</v>
      </c>
      <c r="P202" s="126">
        <v>18.315000000000001</v>
      </c>
      <c r="Q202" s="126">
        <v>26.744999999999997</v>
      </c>
      <c r="R202" s="126">
        <v>2.0699999999999998</v>
      </c>
      <c r="T202" s="126">
        <v>47.129999999999995</v>
      </c>
    </row>
    <row r="203" spans="1:21">
      <c r="A203" s="81"/>
      <c r="D203" s="69"/>
      <c r="E203" s="174"/>
      <c r="F203" s="70"/>
      <c r="G203" s="42"/>
      <c r="H203" s="42"/>
      <c r="I203" s="82"/>
      <c r="J203" s="82"/>
    </row>
    <row r="204" spans="1:21">
      <c r="A204" s="81"/>
      <c r="D204" s="69"/>
      <c r="E204" s="174"/>
      <c r="F204" s="57" t="s">
        <v>303</v>
      </c>
      <c r="G204" s="42"/>
      <c r="H204" s="42"/>
      <c r="I204" s="82"/>
      <c r="J204" s="82"/>
    </row>
    <row r="205" spans="1:21">
      <c r="A205" s="81"/>
      <c r="D205" s="69"/>
      <c r="E205" s="174"/>
      <c r="G205" s="42"/>
      <c r="H205" s="42"/>
      <c r="I205" s="82"/>
      <c r="J205" s="82"/>
    </row>
    <row r="206" spans="1:21">
      <c r="E206" s="174"/>
      <c r="F206" s="57" t="s">
        <v>304</v>
      </c>
      <c r="J206" s="82"/>
    </row>
    <row r="207" spans="1:21">
      <c r="E207" s="174"/>
      <c r="F207" s="57" t="s">
        <v>166</v>
      </c>
    </row>
    <row r="208" spans="1:21">
      <c r="E208" s="174"/>
    </row>
    <row r="209" spans="1:17">
      <c r="E209" s="174"/>
      <c r="F209" s="57" t="s">
        <v>65</v>
      </c>
    </row>
    <row r="210" spans="1:17">
      <c r="A210" s="81"/>
      <c r="C210" s="32"/>
      <c r="D210" s="69"/>
      <c r="E210" s="174"/>
      <c r="F210" s="57" t="s">
        <v>254</v>
      </c>
      <c r="G210" s="42"/>
      <c r="H210" s="42"/>
      <c r="I210" s="81"/>
      <c r="J210" s="82"/>
    </row>
    <row r="211" spans="1:17">
      <c r="A211" s="81"/>
      <c r="C211" s="32"/>
      <c r="D211" s="69"/>
      <c r="E211" s="174"/>
      <c r="G211" s="42"/>
      <c r="H211" s="42"/>
      <c r="I211" s="81"/>
      <c r="J211" s="82"/>
    </row>
    <row r="212" spans="1:17">
      <c r="A212" s="81"/>
      <c r="C212" s="32"/>
      <c r="D212" s="69"/>
      <c r="E212" s="174"/>
      <c r="G212" s="42"/>
      <c r="H212" s="42"/>
      <c r="I212" s="81"/>
      <c r="J212" s="82"/>
    </row>
    <row r="213" spans="1:17" ht="18">
      <c r="A213" s="81"/>
      <c r="D213" s="69"/>
      <c r="E213" s="174"/>
      <c r="F213" s="84"/>
      <c r="G213" s="42"/>
      <c r="H213" s="42"/>
      <c r="I213" s="81"/>
      <c r="J213" s="82"/>
      <c r="P213" s="126"/>
      <c r="Q213" s="126"/>
    </row>
    <row r="214" spans="1:17">
      <c r="C214" s="32"/>
      <c r="E214" s="174"/>
    </row>
    <row r="215" spans="1:17" ht="18">
      <c r="A215" s="81"/>
      <c r="D215" s="69"/>
      <c r="E215" s="174"/>
      <c r="F215" s="84"/>
      <c r="G215" s="42"/>
      <c r="H215" s="42"/>
      <c r="I215" s="81"/>
      <c r="J215" s="82"/>
      <c r="P215" s="126"/>
      <c r="Q215" s="126"/>
    </row>
    <row r="216" spans="1:17">
      <c r="A216" s="81"/>
      <c r="D216" s="69"/>
      <c r="E216" s="174"/>
      <c r="F216" s="70"/>
      <c r="G216" s="42"/>
      <c r="H216" s="42"/>
      <c r="I216" s="81"/>
      <c r="J216" s="82"/>
      <c r="P216" s="126"/>
      <c r="Q216" s="126"/>
    </row>
    <row r="217" spans="1:17">
      <c r="A217" s="81"/>
      <c r="D217" s="69"/>
      <c r="E217" s="174"/>
      <c r="F217" s="70"/>
      <c r="G217" s="42"/>
      <c r="H217" s="42"/>
      <c r="I217" s="81"/>
      <c r="J217" s="82"/>
      <c r="P217" s="126"/>
      <c r="Q217" s="126"/>
    </row>
    <row r="218" spans="1:17">
      <c r="A218" s="81"/>
      <c r="D218" s="69"/>
      <c r="E218" s="174"/>
      <c r="F218" s="70"/>
      <c r="G218" s="42"/>
      <c r="H218" s="42"/>
      <c r="I218" s="81"/>
      <c r="J218" s="82"/>
      <c r="P218" s="126"/>
      <c r="Q218" s="126"/>
    </row>
    <row r="219" spans="1:17">
      <c r="A219" s="81"/>
      <c r="D219" s="69"/>
      <c r="E219" s="174"/>
      <c r="F219" s="70"/>
      <c r="G219" s="42"/>
      <c r="H219" s="42"/>
      <c r="I219" s="81"/>
      <c r="J219" s="82"/>
      <c r="P219" s="126"/>
      <c r="Q219" s="126"/>
    </row>
    <row r="220" spans="1:17">
      <c r="A220" s="81"/>
      <c r="D220" s="69"/>
      <c r="E220" s="174"/>
      <c r="F220" s="70"/>
      <c r="G220" s="42"/>
      <c r="H220" s="42"/>
      <c r="I220" s="81"/>
      <c r="J220" s="82"/>
      <c r="P220" s="126"/>
      <c r="Q220" s="126"/>
    </row>
    <row r="221" spans="1:17">
      <c r="A221" s="81"/>
      <c r="D221" s="69"/>
      <c r="E221" s="174"/>
      <c r="F221" s="70"/>
      <c r="G221" s="42"/>
      <c r="H221" s="42"/>
      <c r="I221" s="81"/>
      <c r="J221" s="82"/>
      <c r="P221" s="126"/>
      <c r="Q221" s="126"/>
    </row>
    <row r="222" spans="1:17">
      <c r="A222" s="81"/>
      <c r="D222" s="69"/>
      <c r="E222" s="174"/>
      <c r="F222" s="70"/>
      <c r="G222" s="42"/>
      <c r="H222" s="42"/>
      <c r="I222" s="81"/>
      <c r="J222" s="82"/>
      <c r="P222" s="126"/>
      <c r="Q222" s="126"/>
    </row>
    <row r="223" spans="1:17">
      <c r="A223" s="81"/>
      <c r="D223" s="69"/>
      <c r="E223" s="174"/>
      <c r="F223" s="70"/>
      <c r="G223" s="42"/>
      <c r="H223" s="42"/>
      <c r="I223" s="81"/>
      <c r="J223" s="82"/>
      <c r="P223" s="126"/>
      <c r="Q223" s="126"/>
    </row>
    <row r="224" spans="1:17">
      <c r="A224" s="81"/>
      <c r="C224" s="32"/>
      <c r="D224" s="69"/>
      <c r="E224" s="174"/>
      <c r="F224" s="70"/>
      <c r="G224" s="42"/>
      <c r="H224" s="42"/>
      <c r="I224" s="81"/>
      <c r="J224" s="82"/>
    </row>
    <row r="225" spans="1:17">
      <c r="A225" s="81"/>
      <c r="C225" s="32"/>
      <c r="D225" s="69"/>
      <c r="E225" s="174"/>
      <c r="G225" s="42"/>
      <c r="H225" s="42"/>
      <c r="I225" s="81"/>
      <c r="J225" s="82"/>
    </row>
    <row r="226" spans="1:17" ht="18">
      <c r="A226" s="81"/>
      <c r="D226" s="69"/>
      <c r="E226" s="174"/>
      <c r="F226" s="84"/>
      <c r="G226" s="42"/>
      <c r="H226" s="42"/>
      <c r="I226" s="81"/>
      <c r="J226" s="82"/>
      <c r="P226" s="126"/>
      <c r="Q226" s="126"/>
    </row>
    <row r="227" spans="1:17">
      <c r="A227" s="81"/>
      <c r="D227" s="69"/>
      <c r="E227" s="174"/>
      <c r="F227" s="70"/>
      <c r="G227" s="42"/>
      <c r="H227" s="42"/>
      <c r="I227" s="82"/>
      <c r="J227" s="82"/>
      <c r="P227" s="126"/>
      <c r="Q227" s="126"/>
    </row>
    <row r="228" spans="1:17">
      <c r="A228" s="81"/>
      <c r="D228" s="69"/>
      <c r="E228" s="174"/>
      <c r="F228" s="70"/>
      <c r="G228" s="42"/>
      <c r="H228" s="42"/>
      <c r="I228" s="82"/>
      <c r="J228" s="82"/>
    </row>
    <row r="229" spans="1:17">
      <c r="A229" s="81"/>
      <c r="D229" s="69"/>
      <c r="E229" s="174"/>
      <c r="F229" s="70"/>
      <c r="G229" s="42"/>
      <c r="H229" s="42"/>
      <c r="I229" s="82"/>
      <c r="J229" s="82"/>
    </row>
    <row r="230" spans="1:17">
      <c r="A230" s="81"/>
      <c r="D230" s="69"/>
      <c r="E230" s="174"/>
      <c r="F230" s="70"/>
      <c r="G230" s="42"/>
      <c r="H230" s="42"/>
      <c r="I230" s="82"/>
      <c r="J230" s="82"/>
    </row>
    <row r="231" spans="1:17">
      <c r="E231" s="174"/>
      <c r="J231" s="82"/>
    </row>
    <row r="232" spans="1:17">
      <c r="E232" s="174"/>
      <c r="F232" s="70"/>
    </row>
    <row r="233" spans="1:17">
      <c r="E233" s="174"/>
    </row>
    <row r="234" spans="1:17">
      <c r="E234" s="174"/>
      <c r="F234" s="70"/>
    </row>
    <row r="235" spans="1:17">
      <c r="A235" s="81"/>
      <c r="C235" s="32"/>
      <c r="D235" s="69"/>
      <c r="E235" s="174"/>
      <c r="F235" s="70"/>
      <c r="G235" s="42"/>
      <c r="H235" s="42"/>
      <c r="I235" s="81"/>
      <c r="J235" s="82"/>
    </row>
    <row r="236" spans="1:17">
      <c r="A236" s="81"/>
      <c r="C236" s="32"/>
      <c r="D236" s="69"/>
      <c r="E236" s="174"/>
      <c r="G236" s="42"/>
      <c r="H236" s="42"/>
      <c r="I236" s="81"/>
      <c r="J236" s="82"/>
    </row>
    <row r="237" spans="1:17">
      <c r="B237" s="70"/>
      <c r="C237" s="70"/>
      <c r="D237" s="69"/>
      <c r="E237" s="181"/>
      <c r="G237" s="42"/>
      <c r="H237" s="42"/>
      <c r="I237" s="81"/>
      <c r="J237" s="82"/>
    </row>
    <row r="238" spans="1:17">
      <c r="A238" s="81"/>
      <c r="B238" s="70"/>
      <c r="C238" s="70"/>
      <c r="D238" s="69"/>
      <c r="E238" s="181"/>
      <c r="F238" s="70"/>
      <c r="G238" s="42"/>
      <c r="H238" s="42"/>
      <c r="I238" s="81"/>
      <c r="J238" s="82"/>
    </row>
    <row r="239" spans="1:17">
      <c r="A239" s="81"/>
      <c r="B239" s="70"/>
      <c r="C239" s="70"/>
      <c r="D239" s="69"/>
      <c r="E239" s="181"/>
      <c r="F239" s="70"/>
      <c r="G239" s="42"/>
      <c r="H239" s="42"/>
      <c r="I239" s="81"/>
      <c r="J239" s="82"/>
    </row>
    <row r="240" spans="1:17">
      <c r="A240" s="81"/>
      <c r="D240" s="69"/>
      <c r="E240" s="181"/>
      <c r="F240" s="70"/>
      <c r="G240" s="42"/>
      <c r="H240" s="42"/>
      <c r="I240" s="81"/>
    </row>
    <row r="241" spans="1:9">
      <c r="A241" s="81"/>
    </row>
    <row r="242" spans="1:9">
      <c r="A242" s="81"/>
      <c r="B242" s="32"/>
      <c r="C242" s="32"/>
      <c r="D242" s="85"/>
      <c r="E242" s="185"/>
      <c r="F242" s="32"/>
      <c r="I242" s="32"/>
    </row>
  </sheetData>
  <sheetProtection sheet="1" objects="1" scenarios="1"/>
  <mergeCells count="5">
    <mergeCell ref="U4:U5"/>
    <mergeCell ref="L4:L5"/>
    <mergeCell ref="M4:M5"/>
    <mergeCell ref="N4:N5"/>
    <mergeCell ref="O4:O5"/>
  </mergeCells>
  <phoneticPr fontId="1" type="noConversion"/>
  <printOptions horizontalCentered="1" gridLines="1"/>
  <pageMargins left="0.25" right="0.25" top="0.75" bottom="0.3" header="0.5" footer="0.5"/>
  <pageSetup paperSize="5" scale="69" orientation="landscape" r:id="rId1"/>
  <headerFooter alignWithMargins="0"/>
  <rowBreaks count="1" manualBreakCount="1">
    <brk id="29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B858-95BE-4CA8-B9E0-AF96BE4F7C92}">
  <sheetPr codeName="Sheet8"/>
  <dimension ref="A1:L25"/>
  <sheetViews>
    <sheetView workbookViewId="0">
      <selection activeCell="F22" sqref="F22"/>
    </sheetView>
  </sheetViews>
  <sheetFormatPr defaultColWidth="8.90625" defaultRowHeight="14.4"/>
  <cols>
    <col min="1" max="2" width="8.90625" style="32"/>
    <col min="3" max="3" width="9.81640625" style="32" customWidth="1"/>
    <col min="4" max="4" width="9.90625" style="32" customWidth="1"/>
    <col min="5" max="5" width="10" style="32" bestFit="1" customWidth="1"/>
    <col min="6" max="6" width="9.6328125" style="32" bestFit="1" customWidth="1"/>
    <col min="7" max="7" width="10.6328125" style="32" bestFit="1" customWidth="1"/>
    <col min="8" max="9" width="9.6328125" style="32" bestFit="1" customWidth="1"/>
    <col min="10" max="16384" width="8.90625" style="32"/>
  </cols>
  <sheetData>
    <row r="1" spans="1:12">
      <c r="A1" s="134" t="s">
        <v>233</v>
      </c>
      <c r="B1" s="135"/>
    </row>
    <row r="3" spans="1:12" s="124" customFormat="1" ht="30" customHeight="1">
      <c r="A3" s="193" t="s">
        <v>216</v>
      </c>
      <c r="B3" s="193"/>
    </row>
    <row r="4" spans="1:12" s="124" customFormat="1" ht="30" customHeight="1">
      <c r="A4" s="111"/>
      <c r="B4" s="111"/>
    </row>
    <row r="5" spans="1:12" ht="28.8">
      <c r="B5" s="127" t="s">
        <v>230</v>
      </c>
      <c r="C5" s="128" t="s">
        <v>223</v>
      </c>
      <c r="D5" s="128" t="s">
        <v>217</v>
      </c>
      <c r="E5" s="128" t="s">
        <v>218</v>
      </c>
      <c r="F5" s="128" t="s">
        <v>219</v>
      </c>
      <c r="G5" s="128" t="s">
        <v>220</v>
      </c>
      <c r="H5" s="128" t="s">
        <v>221</v>
      </c>
      <c r="I5" s="128" t="s">
        <v>222</v>
      </c>
    </row>
    <row r="6" spans="1:12" hidden="1">
      <c r="C6" s="114"/>
      <c r="D6" s="125">
        <v>0.7</v>
      </c>
      <c r="E6" s="125">
        <v>0.75</v>
      </c>
      <c r="F6" s="125">
        <v>0.8</v>
      </c>
      <c r="G6" s="125">
        <v>0.85</v>
      </c>
      <c r="H6" s="125">
        <v>0.9</v>
      </c>
      <c r="I6" s="125">
        <v>0.95</v>
      </c>
    </row>
    <row r="7" spans="1:12">
      <c r="B7" s="32" t="s">
        <v>206</v>
      </c>
      <c r="C7" s="126">
        <v>37.6</v>
      </c>
      <c r="D7" s="126">
        <f t="shared" ref="D7:I9" si="0">$C7*D$6</f>
        <v>26.32</v>
      </c>
      <c r="E7" s="126">
        <f t="shared" si="0"/>
        <v>28.200000000000003</v>
      </c>
      <c r="F7" s="126">
        <f t="shared" si="0"/>
        <v>30.080000000000002</v>
      </c>
      <c r="G7" s="126">
        <f t="shared" si="0"/>
        <v>31.96</v>
      </c>
      <c r="H7" s="126">
        <f t="shared" si="0"/>
        <v>33.840000000000003</v>
      </c>
      <c r="I7" s="126">
        <f t="shared" si="0"/>
        <v>35.72</v>
      </c>
      <c r="L7" s="132"/>
    </row>
    <row r="8" spans="1:12">
      <c r="B8" s="32" t="s">
        <v>207</v>
      </c>
      <c r="C8" s="126">
        <v>33.19</v>
      </c>
      <c r="D8" s="126">
        <f t="shared" si="0"/>
        <v>23.232999999999997</v>
      </c>
      <c r="E8" s="126">
        <f t="shared" si="0"/>
        <v>24.892499999999998</v>
      </c>
      <c r="F8" s="126">
        <f t="shared" si="0"/>
        <v>26.552</v>
      </c>
      <c r="G8" s="126">
        <f t="shared" si="0"/>
        <v>28.211499999999997</v>
      </c>
      <c r="H8" s="126">
        <f t="shared" si="0"/>
        <v>29.870999999999999</v>
      </c>
      <c r="I8" s="126">
        <f t="shared" si="0"/>
        <v>31.530499999999996</v>
      </c>
    </row>
    <row r="9" spans="1:12">
      <c r="B9" s="32" t="s">
        <v>208</v>
      </c>
      <c r="C9" s="126">
        <v>32.549999999999997</v>
      </c>
      <c r="D9" s="126">
        <f t="shared" si="0"/>
        <v>22.784999999999997</v>
      </c>
      <c r="E9" s="126">
        <f t="shared" si="0"/>
        <v>24.412499999999998</v>
      </c>
      <c r="F9" s="126">
        <f t="shared" si="0"/>
        <v>26.04</v>
      </c>
      <c r="G9" s="126">
        <f t="shared" si="0"/>
        <v>27.667499999999997</v>
      </c>
      <c r="H9" s="126">
        <f t="shared" si="0"/>
        <v>29.294999999999998</v>
      </c>
      <c r="I9" s="126">
        <f t="shared" si="0"/>
        <v>30.922499999999996</v>
      </c>
    </row>
    <row r="10" spans="1:12">
      <c r="C10" s="126"/>
      <c r="D10" s="126"/>
      <c r="E10" s="126"/>
      <c r="F10" s="126"/>
      <c r="G10" s="126"/>
      <c r="H10" s="126"/>
      <c r="I10" s="126"/>
    </row>
    <row r="12" spans="1:12" ht="43.2">
      <c r="B12" s="79" t="s">
        <v>230</v>
      </c>
      <c r="C12" s="128" t="s">
        <v>224</v>
      </c>
      <c r="D12" s="128" t="s">
        <v>225</v>
      </c>
      <c r="E12" s="128" t="s">
        <v>226</v>
      </c>
      <c r="F12" s="128" t="s">
        <v>227</v>
      </c>
      <c r="G12" s="129" t="s">
        <v>210</v>
      </c>
      <c r="H12" s="130" t="s">
        <v>228</v>
      </c>
      <c r="I12" s="128" t="s">
        <v>229</v>
      </c>
    </row>
    <row r="13" spans="1:12">
      <c r="B13" s="32" t="s">
        <v>206</v>
      </c>
      <c r="C13" s="126">
        <v>9.75</v>
      </c>
      <c r="D13" s="126">
        <v>9</v>
      </c>
      <c r="E13" s="126">
        <v>9.6999999999999993</v>
      </c>
      <c r="F13" s="126">
        <v>0.95</v>
      </c>
      <c r="G13" s="131">
        <v>0.22</v>
      </c>
      <c r="H13" s="131">
        <v>0.02</v>
      </c>
      <c r="I13" s="126">
        <f>SUM(C13:F13)</f>
        <v>29.4</v>
      </c>
    </row>
    <row r="14" spans="1:12">
      <c r="B14" s="32" t="s">
        <v>207</v>
      </c>
      <c r="C14" s="126">
        <v>9.75</v>
      </c>
      <c r="D14" s="126">
        <v>9</v>
      </c>
      <c r="E14" s="126">
        <v>9.6999999999999993</v>
      </c>
      <c r="F14" s="126">
        <v>0.95</v>
      </c>
      <c r="G14" s="131">
        <v>0.22</v>
      </c>
      <c r="H14" s="131">
        <v>0.02</v>
      </c>
      <c r="I14" s="126">
        <f t="shared" ref="I14:I15" si="1">SUM(C14:F14)</f>
        <v>29.4</v>
      </c>
    </row>
    <row r="15" spans="1:12">
      <c r="B15" s="32" t="s">
        <v>208</v>
      </c>
      <c r="C15" s="126">
        <v>9.75</v>
      </c>
      <c r="D15" s="126">
        <v>9</v>
      </c>
      <c r="E15" s="126">
        <v>9.6999999999999993</v>
      </c>
      <c r="F15" s="126">
        <v>0.95</v>
      </c>
      <c r="G15" s="131">
        <v>0.22</v>
      </c>
      <c r="H15" s="131">
        <v>0.02</v>
      </c>
      <c r="I15" s="126">
        <f t="shared" si="1"/>
        <v>29.4</v>
      </c>
    </row>
    <row r="17" spans="5:7">
      <c r="G17" s="136" t="s">
        <v>236</v>
      </c>
    </row>
    <row r="25" spans="5:7">
      <c r="E25" s="32" t="s">
        <v>232</v>
      </c>
    </row>
  </sheetData>
  <mergeCells count="1">
    <mergeCell ref="A3:B3"/>
  </mergeCells>
  <pageMargins left="0.7" right="0.7" top="0.75" bottom="0.75" header="0.3" footer="0.3"/>
  <pageSetup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5326-554D-4E74-B32E-0663624B9E4E}">
  <sheetPr codeName="Sheet9"/>
  <dimension ref="A1:P8"/>
  <sheetViews>
    <sheetView workbookViewId="0">
      <selection activeCell="F22" sqref="F22"/>
    </sheetView>
  </sheetViews>
  <sheetFormatPr defaultRowHeight="15.6"/>
  <cols>
    <col min="2" max="2" width="13.08984375" bestFit="1" customWidth="1"/>
    <col min="3" max="3" width="13.90625" bestFit="1" customWidth="1"/>
    <col min="13" max="13" width="11.1796875" bestFit="1" customWidth="1"/>
    <col min="14" max="14" width="6" bestFit="1" customWidth="1"/>
    <col min="15" max="15" width="13" bestFit="1" customWidth="1"/>
    <col min="16" max="16" width="11.36328125" bestFit="1" customWidth="1"/>
  </cols>
  <sheetData>
    <row r="1" spans="1:16">
      <c r="A1" s="108" t="s">
        <v>200</v>
      </c>
    </row>
    <row r="2" spans="1:16">
      <c r="A2" s="63" t="s">
        <v>146</v>
      </c>
    </row>
    <row r="3" spans="1:16">
      <c r="A3" s="54"/>
    </row>
    <row r="4" spans="1:16" ht="31.2">
      <c r="A4" s="67" t="s">
        <v>199</v>
      </c>
      <c r="D4" s="120" t="s">
        <v>201</v>
      </c>
      <c r="E4" s="120" t="s">
        <v>202</v>
      </c>
      <c r="F4" s="120" t="s">
        <v>203</v>
      </c>
      <c r="G4" s="120" t="s">
        <v>204</v>
      </c>
      <c r="H4" s="120" t="s">
        <v>214</v>
      </c>
      <c r="I4" s="120" t="s">
        <v>215</v>
      </c>
      <c r="K4" s="120" t="s">
        <v>30</v>
      </c>
      <c r="L4" s="120" t="s">
        <v>140</v>
      </c>
      <c r="M4" s="120" t="s">
        <v>209</v>
      </c>
      <c r="N4" s="120" t="s">
        <v>210</v>
      </c>
      <c r="O4" s="122" t="s">
        <v>212</v>
      </c>
      <c r="P4" s="120" t="s">
        <v>211</v>
      </c>
    </row>
    <row r="5" spans="1:16">
      <c r="B5" s="67" t="s">
        <v>213</v>
      </c>
      <c r="C5" s="67" t="s">
        <v>205</v>
      </c>
      <c r="D5" s="123">
        <v>0.7</v>
      </c>
      <c r="E5" s="123">
        <v>0.75</v>
      </c>
      <c r="F5" s="123">
        <v>0.8</v>
      </c>
      <c r="G5" s="123">
        <v>0.85</v>
      </c>
      <c r="H5" s="123">
        <v>0.9</v>
      </c>
      <c r="I5" s="123">
        <v>0.95</v>
      </c>
    </row>
    <row r="6" spans="1:16">
      <c r="B6" s="121">
        <v>37.6</v>
      </c>
      <c r="C6" s="67" t="s">
        <v>206</v>
      </c>
      <c r="D6" s="121">
        <f>D$5*$B6</f>
        <v>26.32</v>
      </c>
      <c r="E6" s="121">
        <f t="shared" ref="E6:I8" si="0">E$5*$B6</f>
        <v>28.200000000000003</v>
      </c>
      <c r="F6" s="121">
        <f t="shared" si="0"/>
        <v>30.080000000000002</v>
      </c>
      <c r="G6" s="121">
        <f t="shared" si="0"/>
        <v>31.96</v>
      </c>
      <c r="H6" s="121">
        <f t="shared" si="0"/>
        <v>33.840000000000003</v>
      </c>
      <c r="I6" s="121">
        <f t="shared" si="0"/>
        <v>35.72</v>
      </c>
      <c r="K6" s="121">
        <f>9.75+9</f>
        <v>18.75</v>
      </c>
      <c r="L6" s="121">
        <v>9.6999999999999993</v>
      </c>
      <c r="M6" s="121">
        <v>0.95</v>
      </c>
      <c r="N6" s="121">
        <v>0.22</v>
      </c>
      <c r="O6" s="121">
        <v>0.02</v>
      </c>
      <c r="P6" s="121">
        <f>SUM(K6:O6)</f>
        <v>29.639999999999997</v>
      </c>
    </row>
    <row r="7" spans="1:16">
      <c r="B7" s="121">
        <v>33.19</v>
      </c>
      <c r="C7" s="67" t="s">
        <v>207</v>
      </c>
      <c r="D7" s="121">
        <f t="shared" ref="D7:D8" si="1">D$5*$B7</f>
        <v>23.232999999999997</v>
      </c>
      <c r="E7" s="121">
        <f t="shared" si="0"/>
        <v>24.892499999999998</v>
      </c>
      <c r="F7" s="121">
        <f t="shared" si="0"/>
        <v>26.552</v>
      </c>
      <c r="G7" s="121">
        <f t="shared" si="0"/>
        <v>28.211499999999997</v>
      </c>
      <c r="H7" s="121">
        <f t="shared" si="0"/>
        <v>29.870999999999999</v>
      </c>
      <c r="I7" s="121">
        <f t="shared" si="0"/>
        <v>31.530499999999996</v>
      </c>
      <c r="K7" s="121">
        <f t="shared" ref="K7:K8" si="2">9.75+9</f>
        <v>18.75</v>
      </c>
      <c r="L7" s="121">
        <v>9.6999999999999993</v>
      </c>
      <c r="M7" s="121">
        <v>0.95</v>
      </c>
      <c r="N7" s="121">
        <v>0.22</v>
      </c>
      <c r="O7" s="121">
        <v>1.02</v>
      </c>
      <c r="P7" s="121">
        <f t="shared" ref="P7:P8" si="3">SUM(K7:O7)</f>
        <v>30.639999999999997</v>
      </c>
    </row>
    <row r="8" spans="1:16">
      <c r="B8" s="121">
        <v>32.549999999999997</v>
      </c>
      <c r="C8" s="67" t="s">
        <v>208</v>
      </c>
      <c r="D8" s="121">
        <f t="shared" si="1"/>
        <v>22.784999999999997</v>
      </c>
      <c r="E8" s="121">
        <f t="shared" si="0"/>
        <v>24.412499999999998</v>
      </c>
      <c r="F8" s="121">
        <f t="shared" si="0"/>
        <v>26.04</v>
      </c>
      <c r="G8" s="121">
        <f t="shared" si="0"/>
        <v>27.667499999999997</v>
      </c>
      <c r="H8" s="121">
        <f t="shared" si="0"/>
        <v>29.294999999999998</v>
      </c>
      <c r="I8" s="121">
        <f t="shared" si="0"/>
        <v>30.922499999999996</v>
      </c>
      <c r="K8" s="121">
        <f t="shared" si="2"/>
        <v>18.75</v>
      </c>
      <c r="L8" s="121">
        <v>9.6999999999999993</v>
      </c>
      <c r="M8" s="121">
        <v>0.95</v>
      </c>
      <c r="N8" s="121">
        <v>0.22</v>
      </c>
      <c r="O8" s="121">
        <v>2.02</v>
      </c>
      <c r="P8" s="121">
        <f t="shared" si="3"/>
        <v>31.639999999999997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I25"/>
  <sheetViews>
    <sheetView topLeftCell="D1" workbookViewId="0">
      <selection activeCell="F16" sqref="F16"/>
    </sheetView>
  </sheetViews>
  <sheetFormatPr defaultColWidth="8.81640625" defaultRowHeight="13.2"/>
  <cols>
    <col min="1" max="1" width="9.6328125" style="22" customWidth="1"/>
    <col min="2" max="2" width="4.453125" style="22" customWidth="1"/>
    <col min="3" max="3" width="4.90625" style="22" customWidth="1"/>
    <col min="4" max="4" width="27.90625" style="22" customWidth="1"/>
    <col min="5" max="5" width="4.90625" style="22" customWidth="1"/>
    <col min="6" max="6" width="10.453125" style="22" customWidth="1"/>
    <col min="7" max="7" width="13.453125" style="22" customWidth="1"/>
    <col min="8" max="8" width="6.08984375" style="22" customWidth="1"/>
    <col min="9" max="9" width="5.81640625" style="22" customWidth="1"/>
    <col min="10" max="16384" width="8.81640625" style="22"/>
  </cols>
  <sheetData>
    <row r="1" spans="1:9" ht="14.4" thickTop="1" thickBot="1">
      <c r="A1" s="21" t="s">
        <v>48</v>
      </c>
      <c r="B1" s="21" t="s">
        <v>90</v>
      </c>
      <c r="C1" s="21" t="s">
        <v>91</v>
      </c>
      <c r="D1" s="21" t="s">
        <v>92</v>
      </c>
      <c r="E1" s="21" t="s">
        <v>93</v>
      </c>
      <c r="F1" s="21" t="s">
        <v>94</v>
      </c>
      <c r="G1" s="21" t="s">
        <v>95</v>
      </c>
      <c r="H1" s="21" t="s">
        <v>96</v>
      </c>
      <c r="I1" s="21" t="s">
        <v>97</v>
      </c>
    </row>
    <row r="2" spans="1:9" ht="13.8" thickTop="1">
      <c r="A2" s="23" t="s">
        <v>4</v>
      </c>
      <c r="B2" s="23" t="s">
        <v>98</v>
      </c>
      <c r="C2" s="23" t="s">
        <v>1</v>
      </c>
      <c r="D2" s="23" t="s">
        <v>99</v>
      </c>
      <c r="E2" s="22">
        <v>1</v>
      </c>
      <c r="F2" s="24">
        <v>34.82</v>
      </c>
      <c r="G2" s="25">
        <v>41395</v>
      </c>
      <c r="H2" s="23" t="s">
        <v>98</v>
      </c>
      <c r="I2" s="23" t="s">
        <v>100</v>
      </c>
    </row>
    <row r="3" spans="1:9">
      <c r="A3" s="23" t="s">
        <v>3</v>
      </c>
      <c r="B3" s="23" t="s">
        <v>101</v>
      </c>
      <c r="C3" s="23" t="s">
        <v>1</v>
      </c>
      <c r="D3" s="23" t="s">
        <v>102</v>
      </c>
      <c r="E3" s="22">
        <v>1</v>
      </c>
      <c r="F3" s="24">
        <v>38.28</v>
      </c>
      <c r="G3" s="25">
        <v>41395</v>
      </c>
      <c r="H3" s="23" t="s">
        <v>101</v>
      </c>
      <c r="I3" s="23" t="s">
        <v>100</v>
      </c>
    </row>
    <row r="4" spans="1:9">
      <c r="A4" s="23" t="s">
        <v>5</v>
      </c>
      <c r="B4" s="23" t="s">
        <v>103</v>
      </c>
      <c r="C4" s="23" t="s">
        <v>1</v>
      </c>
      <c r="D4" s="23" t="s">
        <v>104</v>
      </c>
      <c r="E4" s="22">
        <v>1</v>
      </c>
      <c r="F4" s="24">
        <v>33.71</v>
      </c>
      <c r="G4" s="25">
        <v>41400</v>
      </c>
      <c r="H4" s="23" t="s">
        <v>103</v>
      </c>
      <c r="I4" s="23" t="s">
        <v>100</v>
      </c>
    </row>
    <row r="5" spans="1:9">
      <c r="A5" s="23" t="s">
        <v>6</v>
      </c>
      <c r="B5" s="23" t="s">
        <v>105</v>
      </c>
      <c r="C5" s="23" t="s">
        <v>1</v>
      </c>
      <c r="D5" s="23" t="s">
        <v>106</v>
      </c>
      <c r="E5" s="22">
        <v>1</v>
      </c>
      <c r="F5" s="24">
        <v>35.71</v>
      </c>
      <c r="G5" s="25">
        <v>41400</v>
      </c>
      <c r="H5" s="23" t="s">
        <v>105</v>
      </c>
      <c r="I5" s="23" t="s">
        <v>100</v>
      </c>
    </row>
    <row r="6" spans="1:9">
      <c r="A6" s="23" t="s">
        <v>25</v>
      </c>
      <c r="B6" s="23" t="s">
        <v>107</v>
      </c>
      <c r="C6" s="23" t="s">
        <v>1</v>
      </c>
      <c r="D6" s="23" t="s">
        <v>108</v>
      </c>
      <c r="E6" s="22">
        <v>1</v>
      </c>
      <c r="F6" s="24">
        <v>40.72</v>
      </c>
      <c r="G6" s="25">
        <v>41426</v>
      </c>
      <c r="H6" s="23" t="s">
        <v>107</v>
      </c>
      <c r="I6" s="23" t="s">
        <v>100</v>
      </c>
    </row>
    <row r="7" spans="1:9">
      <c r="A7" s="23" t="s">
        <v>7</v>
      </c>
      <c r="B7" s="23" t="s">
        <v>109</v>
      </c>
      <c r="C7" s="23" t="s">
        <v>1</v>
      </c>
      <c r="D7" s="23" t="s">
        <v>110</v>
      </c>
      <c r="E7" s="22">
        <v>1</v>
      </c>
      <c r="F7" s="24">
        <v>34.15</v>
      </c>
      <c r="G7" s="25">
        <v>41434</v>
      </c>
      <c r="H7" s="23" t="s">
        <v>109</v>
      </c>
      <c r="I7" s="23" t="s">
        <v>100</v>
      </c>
    </row>
    <row r="8" spans="1:9">
      <c r="A8" s="23" t="s">
        <v>8</v>
      </c>
      <c r="B8" s="23" t="s">
        <v>111</v>
      </c>
      <c r="C8" s="23" t="s">
        <v>1</v>
      </c>
      <c r="D8" s="23" t="s">
        <v>112</v>
      </c>
      <c r="E8" s="22">
        <v>1</v>
      </c>
      <c r="F8" s="24">
        <v>36.15</v>
      </c>
      <c r="G8" s="25">
        <v>41434</v>
      </c>
      <c r="H8" s="23" t="s">
        <v>111</v>
      </c>
      <c r="I8" s="23" t="s">
        <v>100</v>
      </c>
    </row>
    <row r="9" spans="1:9">
      <c r="A9" s="23" t="s">
        <v>9</v>
      </c>
      <c r="B9" s="23" t="s">
        <v>113</v>
      </c>
      <c r="C9" s="23" t="s">
        <v>1</v>
      </c>
      <c r="D9" s="23" t="s">
        <v>114</v>
      </c>
      <c r="E9" s="22">
        <v>1</v>
      </c>
      <c r="F9" s="24">
        <v>32.04</v>
      </c>
      <c r="G9" s="25">
        <v>41400</v>
      </c>
      <c r="H9" s="23" t="s">
        <v>113</v>
      </c>
      <c r="I9" s="23" t="s">
        <v>100</v>
      </c>
    </row>
    <row r="10" spans="1:9">
      <c r="A10" s="23" t="s">
        <v>10</v>
      </c>
      <c r="B10" s="23" t="s">
        <v>115</v>
      </c>
      <c r="C10" s="23" t="s">
        <v>1</v>
      </c>
      <c r="D10" s="23" t="s">
        <v>116</v>
      </c>
      <c r="E10" s="22">
        <v>1</v>
      </c>
      <c r="F10" s="24">
        <v>33.04</v>
      </c>
      <c r="G10" s="25">
        <v>41400</v>
      </c>
      <c r="H10" s="23" t="s">
        <v>115</v>
      </c>
      <c r="I10" s="23" t="s">
        <v>100</v>
      </c>
    </row>
    <row r="11" spans="1:9">
      <c r="A11" s="23" t="s">
        <v>117</v>
      </c>
      <c r="B11" s="23" t="s">
        <v>118</v>
      </c>
      <c r="C11" s="23" t="s">
        <v>1</v>
      </c>
      <c r="D11" s="23" t="s">
        <v>119</v>
      </c>
      <c r="E11" s="22">
        <v>1</v>
      </c>
      <c r="F11" s="24">
        <v>41.13</v>
      </c>
      <c r="G11" s="25">
        <v>41395</v>
      </c>
      <c r="H11" s="23" t="s">
        <v>118</v>
      </c>
      <c r="I11" s="23" t="s">
        <v>100</v>
      </c>
    </row>
    <row r="12" spans="1:9">
      <c r="A12" s="23" t="s">
        <v>120</v>
      </c>
      <c r="B12" s="23" t="s">
        <v>118</v>
      </c>
      <c r="C12" s="23" t="s">
        <v>1</v>
      </c>
      <c r="D12" s="23" t="s">
        <v>121</v>
      </c>
      <c r="E12" s="22">
        <v>1</v>
      </c>
      <c r="F12" s="24">
        <v>41.13</v>
      </c>
      <c r="G12" s="25">
        <v>41395</v>
      </c>
      <c r="H12" s="23" t="s">
        <v>118</v>
      </c>
      <c r="I12" s="23" t="s">
        <v>100</v>
      </c>
    </row>
    <row r="13" spans="1:9">
      <c r="A13" s="23" t="s">
        <v>122</v>
      </c>
      <c r="B13" s="23" t="s">
        <v>123</v>
      </c>
      <c r="C13" s="23" t="s">
        <v>1</v>
      </c>
      <c r="D13" s="23" t="s">
        <v>124</v>
      </c>
      <c r="E13" s="22">
        <v>1</v>
      </c>
      <c r="F13" s="24">
        <v>43.83</v>
      </c>
      <c r="G13" s="25">
        <v>41395</v>
      </c>
      <c r="H13" s="23" t="s">
        <v>123</v>
      </c>
      <c r="I13" s="23" t="s">
        <v>100</v>
      </c>
    </row>
    <row r="14" spans="1:9">
      <c r="A14" s="23" t="s">
        <v>125</v>
      </c>
      <c r="B14" s="23" t="s">
        <v>123</v>
      </c>
      <c r="C14" s="23" t="s">
        <v>1</v>
      </c>
      <c r="D14" s="23" t="s">
        <v>126</v>
      </c>
      <c r="E14" s="22">
        <v>1</v>
      </c>
      <c r="F14" s="24">
        <v>43.83</v>
      </c>
      <c r="G14" s="25">
        <v>41395</v>
      </c>
      <c r="H14" s="23" t="s">
        <v>123</v>
      </c>
      <c r="I14" s="23" t="s">
        <v>100</v>
      </c>
    </row>
    <row r="15" spans="1:9">
      <c r="A15" s="23" t="s">
        <v>11</v>
      </c>
      <c r="B15" s="23" t="s">
        <v>127</v>
      </c>
      <c r="C15" s="23" t="s">
        <v>1</v>
      </c>
      <c r="D15" s="23" t="s">
        <v>128</v>
      </c>
      <c r="E15" s="22">
        <v>1</v>
      </c>
      <c r="F15" s="24">
        <v>40.72</v>
      </c>
      <c r="G15" s="25">
        <v>41426</v>
      </c>
      <c r="H15" s="23" t="s">
        <v>127</v>
      </c>
      <c r="I15" s="23" t="s">
        <v>100</v>
      </c>
    </row>
    <row r="16" spans="1:9">
      <c r="A16" s="23" t="s">
        <v>12</v>
      </c>
      <c r="B16" s="23" t="s">
        <v>129</v>
      </c>
      <c r="C16" s="23" t="s">
        <v>1</v>
      </c>
      <c r="D16" s="23" t="s">
        <v>130</v>
      </c>
      <c r="E16" s="22">
        <v>1</v>
      </c>
      <c r="F16" s="24">
        <v>43.42</v>
      </c>
      <c r="G16" s="25">
        <v>41426</v>
      </c>
      <c r="H16" s="23" t="s">
        <v>129</v>
      </c>
      <c r="I16" s="23" t="s">
        <v>100</v>
      </c>
    </row>
    <row r="17" spans="1:9">
      <c r="A17" s="23" t="s">
        <v>13</v>
      </c>
      <c r="B17" s="23" t="s">
        <v>131</v>
      </c>
      <c r="C17" s="23" t="s">
        <v>1</v>
      </c>
      <c r="D17" s="23" t="s">
        <v>132</v>
      </c>
      <c r="E17" s="22">
        <v>1</v>
      </c>
      <c r="F17" s="24">
        <v>44.57</v>
      </c>
      <c r="G17" s="25">
        <v>41426</v>
      </c>
      <c r="H17" s="23" t="s">
        <v>131</v>
      </c>
      <c r="I17" s="23" t="s">
        <v>100</v>
      </c>
    </row>
    <row r="18" spans="1:9">
      <c r="A18" s="23" t="s">
        <v>14</v>
      </c>
      <c r="B18" s="23" t="s">
        <v>133</v>
      </c>
      <c r="C18" s="23" t="s">
        <v>1</v>
      </c>
      <c r="D18" s="23" t="s">
        <v>134</v>
      </c>
      <c r="E18" s="22">
        <v>1</v>
      </c>
      <c r="F18" s="24">
        <v>39.56</v>
      </c>
      <c r="G18" s="25">
        <v>41395</v>
      </c>
      <c r="H18" s="23" t="s">
        <v>133</v>
      </c>
      <c r="I18" s="23" t="s">
        <v>100</v>
      </c>
    </row>
    <row r="19" spans="1:9">
      <c r="A19" s="23" t="s">
        <v>15</v>
      </c>
      <c r="B19" s="23" t="s">
        <v>135</v>
      </c>
      <c r="C19" s="23" t="s">
        <v>1</v>
      </c>
      <c r="D19" s="23" t="s">
        <v>136</v>
      </c>
      <c r="E19" s="22">
        <v>1</v>
      </c>
      <c r="F19" s="24">
        <v>41.56</v>
      </c>
      <c r="G19" s="25">
        <v>41395</v>
      </c>
      <c r="H19" s="23" t="s">
        <v>135</v>
      </c>
      <c r="I19" s="23" t="s">
        <v>100</v>
      </c>
    </row>
    <row r="21" spans="1:9">
      <c r="A21" s="23" t="s">
        <v>137</v>
      </c>
      <c r="B21" s="23" t="s">
        <v>138</v>
      </c>
      <c r="C21" s="23" t="s">
        <v>1</v>
      </c>
      <c r="D21" s="23" t="s">
        <v>139</v>
      </c>
      <c r="E21" s="22">
        <v>3</v>
      </c>
      <c r="F21" s="24">
        <v>27.68</v>
      </c>
      <c r="G21" s="25">
        <v>41426</v>
      </c>
      <c r="H21" s="23" t="s">
        <v>138</v>
      </c>
      <c r="I21" s="23" t="s">
        <v>100</v>
      </c>
    </row>
    <row r="22" spans="1:9">
      <c r="A22" s="23" t="s">
        <v>137</v>
      </c>
      <c r="B22" s="23" t="s">
        <v>138</v>
      </c>
      <c r="C22" s="23" t="s">
        <v>1</v>
      </c>
      <c r="D22" s="23" t="s">
        <v>139</v>
      </c>
      <c r="E22" s="22">
        <v>1</v>
      </c>
      <c r="F22" s="24">
        <v>15.22</v>
      </c>
      <c r="G22" s="25">
        <v>41426</v>
      </c>
      <c r="H22" s="23" t="s">
        <v>138</v>
      </c>
      <c r="I22" s="23" t="s">
        <v>100</v>
      </c>
    </row>
    <row r="23" spans="1:9">
      <c r="A23" s="23" t="s">
        <v>137</v>
      </c>
      <c r="B23" s="23" t="s">
        <v>138</v>
      </c>
      <c r="C23" s="23" t="s">
        <v>1</v>
      </c>
      <c r="D23" s="23" t="s">
        <v>139</v>
      </c>
      <c r="E23" s="22">
        <v>2</v>
      </c>
      <c r="F23" s="24">
        <v>22.59</v>
      </c>
      <c r="G23" s="25">
        <v>41426</v>
      </c>
      <c r="H23" s="23" t="s">
        <v>138</v>
      </c>
      <c r="I23" s="23" t="s">
        <v>100</v>
      </c>
    </row>
    <row r="24" spans="1:9">
      <c r="A24" s="23" t="s">
        <v>137</v>
      </c>
      <c r="B24" s="23" t="s">
        <v>138</v>
      </c>
      <c r="C24" s="23" t="s">
        <v>1</v>
      </c>
      <c r="D24" s="23" t="s">
        <v>139</v>
      </c>
      <c r="E24" s="22">
        <v>5</v>
      </c>
      <c r="F24" s="24">
        <v>35.28</v>
      </c>
      <c r="G24" s="25">
        <v>41426</v>
      </c>
      <c r="H24" s="23" t="s">
        <v>138</v>
      </c>
      <c r="I24" s="23" t="s">
        <v>100</v>
      </c>
    </row>
    <row r="25" spans="1:9">
      <c r="A25" s="23" t="s">
        <v>137</v>
      </c>
      <c r="B25" s="23" t="s">
        <v>138</v>
      </c>
      <c r="C25" s="23" t="s">
        <v>1</v>
      </c>
      <c r="D25" s="23" t="s">
        <v>139</v>
      </c>
      <c r="E25" s="22">
        <v>4</v>
      </c>
      <c r="F25" s="24">
        <v>31.98</v>
      </c>
      <c r="G25" s="25">
        <v>41426</v>
      </c>
      <c r="H25" s="23" t="s">
        <v>138</v>
      </c>
      <c r="I25" s="23" t="s">
        <v>100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C4"/>
  <sheetViews>
    <sheetView workbookViewId="0">
      <selection activeCell="B15" sqref="B15"/>
    </sheetView>
  </sheetViews>
  <sheetFormatPr defaultRowHeight="15.6"/>
  <cols>
    <col min="1" max="1" width="12" customWidth="1"/>
    <col min="2" max="2" width="27.1796875" customWidth="1"/>
  </cols>
  <sheetData>
    <row r="1" spans="1:3">
      <c r="B1" t="s">
        <v>81</v>
      </c>
      <c r="C1" t="s">
        <v>82</v>
      </c>
    </row>
    <row r="2" spans="1:3">
      <c r="A2" t="s">
        <v>79</v>
      </c>
      <c r="B2" s="20" t="s">
        <v>85</v>
      </c>
      <c r="C2" t="s">
        <v>80</v>
      </c>
    </row>
    <row r="3" spans="1:3">
      <c r="A3" t="s">
        <v>83</v>
      </c>
      <c r="B3" s="20" t="s">
        <v>85</v>
      </c>
      <c r="C3" t="s">
        <v>80</v>
      </c>
    </row>
    <row r="4" spans="1:3">
      <c r="A4" t="s">
        <v>84</v>
      </c>
      <c r="B4" s="20" t="s">
        <v>85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3:Y61"/>
  <sheetViews>
    <sheetView workbookViewId="0">
      <selection activeCell="B18" sqref="B18"/>
    </sheetView>
  </sheetViews>
  <sheetFormatPr defaultColWidth="8.81640625" defaultRowHeight="13.8"/>
  <cols>
    <col min="1" max="1" width="10.453125" style="28" customWidth="1"/>
    <col min="2" max="4" width="8.81640625" style="28"/>
    <col min="5" max="5" width="6" style="28" customWidth="1"/>
    <col min="6" max="6" width="8.1796875" style="28" customWidth="1"/>
    <col min="7" max="13" width="8.81640625" style="28"/>
    <col min="14" max="14" width="8.36328125" style="28" customWidth="1"/>
    <col min="15" max="15" width="6.08984375" style="28" hidden="1" customWidth="1"/>
    <col min="16" max="16384" width="8.81640625" style="28"/>
  </cols>
  <sheetData>
    <row r="3" spans="1:25" ht="23.4">
      <c r="A3" s="43" t="s">
        <v>153</v>
      </c>
      <c r="B3" s="35"/>
      <c r="E3" s="44"/>
      <c r="F3" s="45"/>
      <c r="R3" s="27"/>
    </row>
    <row r="4" spans="1:25">
      <c r="A4" s="94" t="s">
        <v>181</v>
      </c>
      <c r="B4" s="95"/>
      <c r="C4" s="96"/>
      <c r="D4" s="96"/>
      <c r="E4" s="44"/>
      <c r="F4" s="45"/>
      <c r="G4" s="46" t="s">
        <v>58</v>
      </c>
      <c r="H4" s="46"/>
      <c r="I4" s="46"/>
      <c r="J4" s="46"/>
      <c r="K4" s="46"/>
      <c r="L4" s="27"/>
      <c r="M4" s="27"/>
      <c r="N4" s="27"/>
      <c r="O4" s="27"/>
      <c r="P4" s="27"/>
      <c r="R4" s="27"/>
    </row>
    <row r="5" spans="1:25" ht="27.6">
      <c r="A5" s="97" t="s">
        <v>159</v>
      </c>
      <c r="B5" s="95"/>
      <c r="C5" s="96"/>
      <c r="D5" s="96"/>
      <c r="E5" s="44"/>
      <c r="F5" s="45"/>
      <c r="G5" s="29" t="s">
        <v>160</v>
      </c>
      <c r="H5" s="47" t="s">
        <v>41</v>
      </c>
      <c r="I5" s="47" t="s">
        <v>42</v>
      </c>
      <c r="J5" s="47" t="s">
        <v>75</v>
      </c>
      <c r="K5" s="47" t="s">
        <v>76</v>
      </c>
      <c r="L5" s="46" t="s">
        <v>29</v>
      </c>
      <c r="M5" s="46" t="s">
        <v>30</v>
      </c>
      <c r="N5" s="46" t="s">
        <v>31</v>
      </c>
      <c r="O5" s="46" t="s">
        <v>43</v>
      </c>
      <c r="P5" s="47" t="s">
        <v>33</v>
      </c>
      <c r="Q5" s="47" t="s">
        <v>62</v>
      </c>
      <c r="R5" s="27"/>
    </row>
    <row r="6" spans="1:25">
      <c r="A6" s="98" t="s">
        <v>157</v>
      </c>
      <c r="B6" s="94" t="s">
        <v>147</v>
      </c>
      <c r="C6" s="96"/>
      <c r="D6" s="96"/>
      <c r="E6" s="44"/>
      <c r="F6" s="49" t="s">
        <v>34</v>
      </c>
      <c r="G6" s="50" t="e">
        <f>'Temp Building Trades 2024'!#REF!</f>
        <v>#REF!</v>
      </c>
      <c r="H6" s="50" t="e">
        <f>G6+J6+K6</f>
        <v>#REF!</v>
      </c>
      <c r="I6" s="50" t="e">
        <f>G6+K6</f>
        <v>#REF!</v>
      </c>
      <c r="J6" s="50">
        <v>-1</v>
      </c>
      <c r="K6" s="50">
        <v>-2.0499999999999998</v>
      </c>
      <c r="L6" s="30" t="e">
        <f>'Temp Building Trades 2024'!#REF!</f>
        <v>#REF!</v>
      </c>
      <c r="M6" s="30" t="e">
        <f>'Temp Building Trades 2024'!#REF!</f>
        <v>#REF!</v>
      </c>
      <c r="N6" s="30" t="e">
        <f>'Temp Building Trades 2024'!#REF!</f>
        <v>#REF!</v>
      </c>
      <c r="O6" s="30"/>
      <c r="P6" s="30" t="e">
        <f t="shared" ref="P6:P7" si="0">L6+M6+N6</f>
        <v>#REF!</v>
      </c>
      <c r="Q6" s="31" t="e">
        <f>G6+P6</f>
        <v>#REF!</v>
      </c>
      <c r="R6" s="27"/>
    </row>
    <row r="7" spans="1:25">
      <c r="A7" s="98" t="s">
        <v>152</v>
      </c>
      <c r="B7" s="94"/>
      <c r="C7" s="96"/>
      <c r="D7" s="96"/>
      <c r="E7" s="44"/>
      <c r="F7" s="49" t="s">
        <v>32</v>
      </c>
      <c r="G7" s="50" t="e">
        <f>G6*1.5</f>
        <v>#REF!</v>
      </c>
      <c r="H7" s="50" t="e">
        <f>H6*1.5</f>
        <v>#REF!</v>
      </c>
      <c r="I7" s="50" t="e">
        <f>I6*1.5</f>
        <v>#REF!</v>
      </c>
      <c r="J7" s="50">
        <f>J6</f>
        <v>-1</v>
      </c>
      <c r="K7" s="50">
        <f>K6</f>
        <v>-2.0499999999999998</v>
      </c>
      <c r="L7" s="30" t="e">
        <f>L6</f>
        <v>#REF!</v>
      </c>
      <c r="M7" s="30" t="e">
        <f>M6</f>
        <v>#REF!</v>
      </c>
      <c r="N7" s="30" t="e">
        <f>N6</f>
        <v>#REF!</v>
      </c>
      <c r="O7" s="30"/>
      <c r="P7" s="30" t="e">
        <f t="shared" si="0"/>
        <v>#REF!</v>
      </c>
      <c r="Q7" s="31"/>
      <c r="R7" s="27"/>
    </row>
    <row r="8" spans="1:25">
      <c r="G8" s="31">
        <f>'Temp Building Trades 2024'!K91</f>
        <v>45.5</v>
      </c>
    </row>
    <row r="9" spans="1:25" ht="15.6">
      <c r="A9" s="44" t="s">
        <v>158</v>
      </c>
      <c r="B9" s="103" t="s">
        <v>184</v>
      </c>
      <c r="C9" s="104"/>
      <c r="D9" s="101"/>
      <c r="E9" s="33"/>
      <c r="F9" s="33"/>
      <c r="G9" s="27" t="s">
        <v>58</v>
      </c>
      <c r="H9" s="27"/>
      <c r="I9" s="27"/>
      <c r="J9" s="27"/>
      <c r="K9" s="27"/>
      <c r="L9" s="27"/>
      <c r="M9" s="27"/>
      <c r="N9" s="27"/>
      <c r="O9" s="27"/>
      <c r="P9" s="27"/>
      <c r="R9" s="33"/>
      <c r="S9" s="34"/>
      <c r="T9" s="34"/>
      <c r="U9" s="34"/>
    </row>
    <row r="10" spans="1:25" ht="27.6">
      <c r="A10" s="44" t="s">
        <v>152</v>
      </c>
      <c r="B10" s="35" t="s">
        <v>154</v>
      </c>
      <c r="C10" s="32"/>
      <c r="D10" s="33"/>
      <c r="E10" s="33"/>
      <c r="F10" s="33"/>
      <c r="G10" s="29" t="s">
        <v>160</v>
      </c>
      <c r="H10" s="47" t="s">
        <v>41</v>
      </c>
      <c r="I10" s="47" t="s">
        <v>42</v>
      </c>
      <c r="J10" s="47" t="s">
        <v>75</v>
      </c>
      <c r="K10" s="47" t="s">
        <v>76</v>
      </c>
      <c r="L10" s="46" t="s">
        <v>29</v>
      </c>
      <c r="M10" s="46" t="s">
        <v>30</v>
      </c>
      <c r="N10" s="46" t="s">
        <v>31</v>
      </c>
      <c r="O10" s="46" t="s">
        <v>43</v>
      </c>
      <c r="P10" s="47" t="s">
        <v>33</v>
      </c>
      <c r="Q10" s="52" t="s">
        <v>62</v>
      </c>
      <c r="R10" s="33"/>
      <c r="S10" s="34"/>
      <c r="T10" s="34"/>
      <c r="U10" s="34"/>
    </row>
    <row r="11" spans="1:25" ht="15.6">
      <c r="B11" s="35" t="s">
        <v>156</v>
      </c>
      <c r="C11" s="35"/>
      <c r="D11" s="35"/>
      <c r="E11" s="46">
        <v>0.9</v>
      </c>
      <c r="F11" s="99" t="s">
        <v>169</v>
      </c>
      <c r="G11" s="100">
        <f>G8*0.9</f>
        <v>40.950000000000003</v>
      </c>
      <c r="H11" s="68">
        <v>28.785</v>
      </c>
      <c r="I11" s="68">
        <v>29.785</v>
      </c>
      <c r="J11" s="51">
        <v>-1</v>
      </c>
      <c r="K11" s="51">
        <v>-1.94</v>
      </c>
      <c r="L11" s="38">
        <v>7.75</v>
      </c>
      <c r="M11" s="38">
        <v>10.64</v>
      </c>
      <c r="N11" s="38">
        <v>0.53</v>
      </c>
      <c r="O11" s="38"/>
      <c r="P11" s="38">
        <v>18.91</v>
      </c>
      <c r="Q11" s="51">
        <v>50.635000000000005</v>
      </c>
      <c r="R11" s="33"/>
      <c r="S11" s="38"/>
      <c r="T11" s="39"/>
      <c r="U11" s="38"/>
      <c r="V11" s="33"/>
      <c r="W11" s="34"/>
      <c r="X11" s="34"/>
      <c r="Y11" s="38"/>
    </row>
    <row r="12" spans="1:25" ht="15.6">
      <c r="B12" s="35" t="s">
        <v>185</v>
      </c>
      <c r="C12" s="36"/>
      <c r="D12" s="37"/>
      <c r="E12" s="37"/>
      <c r="F12" s="37"/>
      <c r="G12" s="38"/>
      <c r="H12" s="38"/>
      <c r="I12" s="38"/>
      <c r="J12" s="38"/>
      <c r="K12" s="38"/>
      <c r="L12" s="38"/>
      <c r="M12" s="40"/>
      <c r="N12" s="41"/>
      <c r="O12" s="38"/>
      <c r="P12" s="38"/>
      <c r="Q12" s="38"/>
      <c r="R12" s="41"/>
      <c r="S12" s="34"/>
      <c r="T12" s="34"/>
      <c r="U12" s="34"/>
    </row>
    <row r="13" spans="1:25" s="102" customFormat="1" ht="4.5" customHeight="1"/>
    <row r="14" spans="1:25" ht="30" customHeight="1">
      <c r="A14" s="26" t="s">
        <v>182</v>
      </c>
      <c r="B14" s="35"/>
      <c r="E14" s="44"/>
      <c r="F14" s="45"/>
      <c r="G14" s="46" t="s">
        <v>58</v>
      </c>
      <c r="H14" s="46"/>
      <c r="I14" s="46"/>
      <c r="J14" s="46"/>
      <c r="K14" s="46"/>
      <c r="L14" s="27"/>
      <c r="M14" s="27"/>
      <c r="N14" s="27"/>
      <c r="O14" s="27"/>
      <c r="P14" s="27"/>
      <c r="R14" s="27"/>
    </row>
    <row r="15" spans="1:25" ht="27.6">
      <c r="A15" s="48" t="s">
        <v>159</v>
      </c>
      <c r="B15" s="35"/>
      <c r="E15" s="44"/>
      <c r="F15" s="45"/>
      <c r="G15" s="29" t="s">
        <v>160</v>
      </c>
      <c r="H15" s="47" t="s">
        <v>41</v>
      </c>
      <c r="I15" s="47" t="s">
        <v>42</v>
      </c>
      <c r="J15" s="47" t="s">
        <v>75</v>
      </c>
      <c r="K15" s="47" t="s">
        <v>76</v>
      </c>
      <c r="L15" s="46" t="s">
        <v>29</v>
      </c>
      <c r="M15" s="46" t="s">
        <v>30</v>
      </c>
      <c r="N15" s="46" t="s">
        <v>31</v>
      </c>
      <c r="O15" s="46" t="s">
        <v>43</v>
      </c>
      <c r="P15" s="47" t="s">
        <v>33</v>
      </c>
      <c r="Q15" s="47" t="s">
        <v>62</v>
      </c>
      <c r="R15" s="27"/>
    </row>
    <row r="16" spans="1:25">
      <c r="A16" s="44" t="s">
        <v>157</v>
      </c>
      <c r="B16" s="26" t="s">
        <v>147</v>
      </c>
      <c r="E16" s="44"/>
      <c r="F16" s="49" t="s">
        <v>34</v>
      </c>
      <c r="G16" s="50" t="e">
        <f>'Temp Building Trades 2024'!#REF!</f>
        <v>#REF!</v>
      </c>
      <c r="H16" s="50" t="e">
        <f>G16+J16+K16</f>
        <v>#REF!</v>
      </c>
      <c r="I16" s="50" t="e">
        <f>G16+K16</f>
        <v>#REF!</v>
      </c>
      <c r="J16" s="50">
        <v>-1</v>
      </c>
      <c r="K16" s="50">
        <v>-2.0499999999999998</v>
      </c>
      <c r="L16" s="30" t="e">
        <f>'Temp Building Trades 2024'!#REF!</f>
        <v>#REF!</v>
      </c>
      <c r="M16" s="30" t="e">
        <f>'Temp Building Trades 2024'!#REF!</f>
        <v>#REF!</v>
      </c>
      <c r="N16" s="30" t="e">
        <f>'Temp Building Trades 2024'!#REF!</f>
        <v>#REF!</v>
      </c>
      <c r="O16" s="30"/>
      <c r="P16" s="30" t="e">
        <f t="shared" ref="P16:P17" si="1">L16+M16+N16</f>
        <v>#REF!</v>
      </c>
      <c r="Q16" s="31" t="e">
        <f>G16+P16</f>
        <v>#REF!</v>
      </c>
      <c r="R16" s="27"/>
    </row>
    <row r="17" spans="1:25">
      <c r="A17" s="44" t="s">
        <v>152</v>
      </c>
      <c r="B17" s="26"/>
      <c r="E17" s="44"/>
      <c r="F17" s="49" t="s">
        <v>32</v>
      </c>
      <c r="G17" s="50" t="e">
        <f>G16*1.5</f>
        <v>#REF!</v>
      </c>
      <c r="H17" s="50" t="e">
        <f>H16*1.5</f>
        <v>#REF!</v>
      </c>
      <c r="I17" s="50" t="e">
        <f>I16*1.5</f>
        <v>#REF!</v>
      </c>
      <c r="J17" s="50">
        <f>J16</f>
        <v>-1</v>
      </c>
      <c r="K17" s="50">
        <f>K16</f>
        <v>-2.0499999999999998</v>
      </c>
      <c r="L17" s="30" t="e">
        <f>L16</f>
        <v>#REF!</v>
      </c>
      <c r="M17" s="30" t="e">
        <f>M16</f>
        <v>#REF!</v>
      </c>
      <c r="N17" s="30" t="e">
        <f>N16</f>
        <v>#REF!</v>
      </c>
      <c r="O17" s="30"/>
      <c r="P17" s="30" t="e">
        <f t="shared" si="1"/>
        <v>#REF!</v>
      </c>
      <c r="Q17" s="31"/>
      <c r="R17" s="27"/>
    </row>
    <row r="18" spans="1:25">
      <c r="A18" s="44"/>
      <c r="B18" s="35" t="s">
        <v>148</v>
      </c>
      <c r="E18" s="46">
        <v>0.5</v>
      </c>
      <c r="F18" s="45" t="s">
        <v>168</v>
      </c>
      <c r="G18" s="91" t="e">
        <f>G$6*E18</f>
        <v>#REF!</v>
      </c>
      <c r="H18" s="51" t="e">
        <f>G18+J18+K18</f>
        <v>#REF!</v>
      </c>
      <c r="I18" s="51" t="e">
        <f>G18+K18</f>
        <v>#REF!</v>
      </c>
      <c r="J18" s="51">
        <v>-1</v>
      </c>
      <c r="K18" s="46">
        <v>-1.32</v>
      </c>
      <c r="L18" s="51" t="e">
        <f>L$6</f>
        <v>#REF!</v>
      </c>
      <c r="M18" s="51">
        <v>5.38</v>
      </c>
      <c r="N18" s="51">
        <v>0.6</v>
      </c>
      <c r="O18" s="27"/>
      <c r="P18" s="51" t="e">
        <f t="shared" ref="P18:P21" si="2">N18+M18+L18</f>
        <v>#REF!</v>
      </c>
      <c r="Q18" s="51" t="e">
        <f>G18+P18</f>
        <v>#REF!</v>
      </c>
      <c r="R18" s="27"/>
    </row>
    <row r="19" spans="1:25">
      <c r="A19" s="44"/>
      <c r="B19" s="35" t="s">
        <v>149</v>
      </c>
      <c r="E19" s="46">
        <v>0.65</v>
      </c>
      <c r="F19" s="45" t="s">
        <v>169</v>
      </c>
      <c r="G19" s="91" t="e">
        <f>G$6*E19</f>
        <v>#REF!</v>
      </c>
      <c r="H19" s="51" t="e">
        <f>G19+J19+K19</f>
        <v>#REF!</v>
      </c>
      <c r="I19" s="51" t="e">
        <f>G19+K19</f>
        <v>#REF!</v>
      </c>
      <c r="J19" s="51">
        <v>-1</v>
      </c>
      <c r="K19" s="46">
        <v>-1.51</v>
      </c>
      <c r="L19" s="51" t="e">
        <f>L$6</f>
        <v>#REF!</v>
      </c>
      <c r="M19" s="51">
        <v>5.38</v>
      </c>
      <c r="N19" s="51">
        <v>0.6</v>
      </c>
      <c r="O19" s="27"/>
      <c r="P19" s="51" t="e">
        <f t="shared" si="2"/>
        <v>#REF!</v>
      </c>
      <c r="Q19" s="51" t="e">
        <f>G19+P19</f>
        <v>#REF!</v>
      </c>
      <c r="R19" s="27"/>
    </row>
    <row r="20" spans="1:25">
      <c r="A20" s="44"/>
      <c r="B20" s="35" t="s">
        <v>150</v>
      </c>
      <c r="E20" s="46">
        <v>0.8</v>
      </c>
      <c r="F20" s="45" t="s">
        <v>170</v>
      </c>
      <c r="G20" s="91" t="e">
        <f>G$6*E20</f>
        <v>#REF!</v>
      </c>
      <c r="H20" s="51" t="e">
        <f>G20+J20+K20</f>
        <v>#REF!</v>
      </c>
      <c r="I20" s="51" t="e">
        <f>G20+K20</f>
        <v>#REF!</v>
      </c>
      <c r="J20" s="51">
        <v>-1</v>
      </c>
      <c r="K20" s="46">
        <v>-1.69</v>
      </c>
      <c r="L20" s="51" t="e">
        <f>L$6</f>
        <v>#REF!</v>
      </c>
      <c r="M20" s="51">
        <v>5.38</v>
      </c>
      <c r="N20" s="51">
        <v>0.6</v>
      </c>
      <c r="O20" s="27"/>
      <c r="P20" s="51" t="e">
        <f t="shared" si="2"/>
        <v>#REF!</v>
      </c>
      <c r="Q20" s="51" t="e">
        <f>G20+P20</f>
        <v>#REF!</v>
      </c>
      <c r="R20" s="27"/>
    </row>
    <row r="21" spans="1:25">
      <c r="A21" s="44"/>
      <c r="B21" s="35" t="s">
        <v>151</v>
      </c>
      <c r="E21" s="46">
        <v>0.9</v>
      </c>
      <c r="F21" s="45" t="s">
        <v>171</v>
      </c>
      <c r="G21" s="91" t="e">
        <f>G$6*E21</f>
        <v>#REF!</v>
      </c>
      <c r="H21" s="51" t="e">
        <f>G21+J21+K21</f>
        <v>#REF!</v>
      </c>
      <c r="I21" s="51" t="e">
        <f>G21+K21</f>
        <v>#REF!</v>
      </c>
      <c r="J21" s="51">
        <v>-1</v>
      </c>
      <c r="K21" s="46">
        <v>-1.81</v>
      </c>
      <c r="L21" s="51" t="e">
        <f>L$6</f>
        <v>#REF!</v>
      </c>
      <c r="M21" s="51">
        <v>5.38</v>
      </c>
      <c r="N21" s="51">
        <v>0.6</v>
      </c>
      <c r="O21" s="27"/>
      <c r="P21" s="51" t="e">
        <f t="shared" si="2"/>
        <v>#REF!</v>
      </c>
      <c r="Q21" s="51" t="e">
        <f>G21+P21</f>
        <v>#REF!</v>
      </c>
      <c r="R21" s="27"/>
    </row>
    <row r="22" spans="1:25">
      <c r="A22" s="44"/>
      <c r="B22" s="35"/>
      <c r="E22" s="46"/>
      <c r="F22" s="45"/>
      <c r="G22" s="46"/>
      <c r="H22" s="46"/>
      <c r="I22" s="46"/>
      <c r="J22" s="46"/>
      <c r="K22" s="46"/>
      <c r="L22" s="27"/>
      <c r="M22" s="27"/>
      <c r="N22" s="27"/>
      <c r="O22" s="27"/>
      <c r="P22" s="27"/>
      <c r="R22" s="27"/>
    </row>
    <row r="23" spans="1:25">
      <c r="A23" s="44"/>
      <c r="B23" s="35"/>
      <c r="E23" s="44"/>
      <c r="F23" s="45"/>
      <c r="G23" s="46"/>
      <c r="H23" s="46"/>
      <c r="I23" s="46"/>
      <c r="J23" s="46"/>
      <c r="K23" s="46"/>
      <c r="L23" s="27"/>
      <c r="M23" s="27"/>
      <c r="N23" s="27"/>
      <c r="O23" s="27"/>
      <c r="P23" s="27"/>
      <c r="R23" s="27"/>
    </row>
    <row r="25" spans="1:25" ht="15.6">
      <c r="A25" s="44" t="s">
        <v>158</v>
      </c>
      <c r="B25" s="92" t="s">
        <v>184</v>
      </c>
      <c r="C25" s="32"/>
      <c r="D25" s="33"/>
      <c r="E25" s="33"/>
      <c r="F25" s="33"/>
      <c r="G25" s="27" t="s">
        <v>58</v>
      </c>
      <c r="H25" s="27"/>
      <c r="I25" s="27"/>
      <c r="J25" s="27"/>
      <c r="K25" s="27"/>
      <c r="L25" s="27"/>
      <c r="M25" s="27"/>
      <c r="N25" s="27"/>
      <c r="O25" s="27"/>
      <c r="P25" s="27"/>
      <c r="R25" s="33"/>
      <c r="S25" s="34"/>
      <c r="T25" s="34"/>
      <c r="U25" s="34"/>
    </row>
    <row r="26" spans="1:25" ht="27.6">
      <c r="A26" s="44" t="s">
        <v>152</v>
      </c>
      <c r="B26" s="35" t="s">
        <v>154</v>
      </c>
      <c r="C26" s="32"/>
      <c r="D26" s="33"/>
      <c r="E26" s="33"/>
      <c r="F26" s="33"/>
      <c r="G26" s="29" t="s">
        <v>160</v>
      </c>
      <c r="H26" s="47" t="s">
        <v>41</v>
      </c>
      <c r="I26" s="47" t="s">
        <v>42</v>
      </c>
      <c r="J26" s="47" t="s">
        <v>75</v>
      </c>
      <c r="K26" s="47" t="s">
        <v>76</v>
      </c>
      <c r="L26" s="46" t="s">
        <v>29</v>
      </c>
      <c r="M26" s="46" t="s">
        <v>30</v>
      </c>
      <c r="N26" s="46" t="s">
        <v>31</v>
      </c>
      <c r="O26" s="46" t="s">
        <v>43</v>
      </c>
      <c r="P26" s="47" t="s">
        <v>33</v>
      </c>
      <c r="Q26" s="52" t="s">
        <v>62</v>
      </c>
      <c r="R26" s="33"/>
      <c r="S26" s="34"/>
      <c r="T26" s="34"/>
      <c r="U26" s="34"/>
    </row>
    <row r="27" spans="1:25" ht="15.6">
      <c r="B27" s="35" t="s">
        <v>155</v>
      </c>
      <c r="C27" s="35"/>
      <c r="D27" s="35"/>
      <c r="E27" s="46">
        <v>0.8</v>
      </c>
      <c r="F27" s="45" t="s">
        <v>168</v>
      </c>
      <c r="G27" s="93" t="e">
        <f>G$6*E27</f>
        <v>#REF!</v>
      </c>
      <c r="H27" s="68" t="e">
        <f t="shared" ref="H27:H28" si="3">G27+J27+K27</f>
        <v>#REF!</v>
      </c>
      <c r="I27" s="68" t="e">
        <f t="shared" ref="I27:I28" si="4">G27+K27</f>
        <v>#REF!</v>
      </c>
      <c r="J27" s="51">
        <v>-1</v>
      </c>
      <c r="K27" s="51">
        <v>-1.87</v>
      </c>
      <c r="L27" s="38">
        <v>7.95</v>
      </c>
      <c r="M27" s="38">
        <v>10.64</v>
      </c>
      <c r="N27" s="38">
        <v>0.6</v>
      </c>
      <c r="O27" s="38"/>
      <c r="P27" s="38">
        <f>N27+M27+L27</f>
        <v>19.190000000000001</v>
      </c>
      <c r="Q27" s="51" t="e">
        <f t="shared" ref="Q27:Q28" si="5">G27+P27</f>
        <v>#REF!</v>
      </c>
      <c r="R27" s="37"/>
      <c r="S27" s="38"/>
      <c r="T27" s="39"/>
      <c r="U27" s="38"/>
      <c r="V27" s="33"/>
      <c r="W27" s="34"/>
      <c r="X27" s="34"/>
      <c r="Y27" s="38"/>
    </row>
    <row r="28" spans="1:25" ht="15.6">
      <c r="B28" s="35" t="s">
        <v>156</v>
      </c>
      <c r="C28" s="35"/>
      <c r="D28" s="35"/>
      <c r="E28" s="46">
        <v>0.9</v>
      </c>
      <c r="F28" s="45" t="s">
        <v>169</v>
      </c>
      <c r="G28" s="93" t="e">
        <f>G$6*E28</f>
        <v>#REF!</v>
      </c>
      <c r="H28" s="68" t="e">
        <f t="shared" si="3"/>
        <v>#REF!</v>
      </c>
      <c r="I28" s="68" t="e">
        <f t="shared" si="4"/>
        <v>#REF!</v>
      </c>
      <c r="J28" s="51">
        <v>-1</v>
      </c>
      <c r="K28" s="51">
        <v>-2</v>
      </c>
      <c r="L28" s="38">
        <v>7.95</v>
      </c>
      <c r="M28" s="38">
        <v>10.64</v>
      </c>
      <c r="N28" s="38">
        <v>0.6</v>
      </c>
      <c r="O28" s="38"/>
      <c r="P28" s="38">
        <f>N28+M28+L28</f>
        <v>19.190000000000001</v>
      </c>
      <c r="Q28" s="51" t="e">
        <f t="shared" si="5"/>
        <v>#REF!</v>
      </c>
      <c r="R28" s="33"/>
      <c r="S28" s="38"/>
      <c r="T28" s="39"/>
      <c r="U28" s="38"/>
      <c r="V28" s="33"/>
      <c r="W28" s="34"/>
      <c r="X28" s="34"/>
      <c r="Y28" s="38"/>
    </row>
    <row r="29" spans="1:25" ht="15.6">
      <c r="B29" s="35" t="s">
        <v>185</v>
      </c>
      <c r="C29" s="36"/>
      <c r="D29" s="37"/>
      <c r="E29" s="37"/>
      <c r="F29" s="37"/>
      <c r="G29" s="38"/>
      <c r="H29" s="38"/>
      <c r="I29" s="38"/>
      <c r="J29" s="38"/>
      <c r="K29" s="38"/>
      <c r="L29" s="38"/>
      <c r="M29" s="40"/>
      <c r="N29" s="41"/>
      <c r="O29" s="38"/>
      <c r="P29" s="38"/>
      <c r="Q29" s="38"/>
      <c r="R29" s="41"/>
      <c r="S29" s="34"/>
      <c r="T29" s="34"/>
      <c r="U29" s="34"/>
    </row>
    <row r="30" spans="1:25" ht="14.4">
      <c r="G30" s="36"/>
      <c r="L30" s="37"/>
      <c r="M30" s="37"/>
      <c r="N30" s="37"/>
      <c r="P30" s="51"/>
    </row>
    <row r="31" spans="1:25" ht="14.4">
      <c r="A31" s="44" t="s">
        <v>187</v>
      </c>
      <c r="B31" s="92" t="s">
        <v>183</v>
      </c>
      <c r="C31" s="32"/>
      <c r="D31" s="33"/>
      <c r="E31" s="33"/>
      <c r="F31" s="33"/>
      <c r="G31" s="27" t="s">
        <v>58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25" ht="27.6">
      <c r="A32" s="44" t="s">
        <v>152</v>
      </c>
      <c r="B32" s="35" t="s">
        <v>154</v>
      </c>
      <c r="C32" s="32"/>
      <c r="D32" s="33"/>
      <c r="E32" s="33"/>
      <c r="F32" s="33"/>
      <c r="G32" s="29" t="s">
        <v>160</v>
      </c>
      <c r="H32" s="47" t="s">
        <v>41</v>
      </c>
      <c r="I32" s="47" t="s">
        <v>42</v>
      </c>
      <c r="J32" s="47" t="s">
        <v>75</v>
      </c>
      <c r="K32" s="47" t="s">
        <v>76</v>
      </c>
      <c r="L32" s="46" t="s">
        <v>29</v>
      </c>
      <c r="M32" s="46" t="s">
        <v>30</v>
      </c>
      <c r="N32" s="46" t="s">
        <v>31</v>
      </c>
      <c r="O32" s="46" t="s">
        <v>43</v>
      </c>
      <c r="P32" s="47" t="s">
        <v>33</v>
      </c>
      <c r="Q32" s="52" t="s">
        <v>62</v>
      </c>
    </row>
    <row r="33" spans="1:17" ht="14.4">
      <c r="B33" s="35" t="s">
        <v>155</v>
      </c>
      <c r="C33" s="35"/>
      <c r="D33" s="35"/>
      <c r="E33" s="46">
        <v>0.8</v>
      </c>
      <c r="F33" s="45" t="s">
        <v>168</v>
      </c>
      <c r="G33" s="93" t="e">
        <f>G$6*E33</f>
        <v>#REF!</v>
      </c>
      <c r="H33" s="68" t="e">
        <f t="shared" ref="H33:H34" si="6">G33+J33+K33</f>
        <v>#REF!</v>
      </c>
      <c r="I33" s="68" t="e">
        <f t="shared" ref="I33:I34" si="7">G33+K33</f>
        <v>#REF!</v>
      </c>
      <c r="J33" s="51">
        <v>-1</v>
      </c>
      <c r="K33" s="51">
        <v>-1.87</v>
      </c>
      <c r="L33" s="38">
        <v>7.95</v>
      </c>
      <c r="M33" s="38">
        <v>10.64</v>
      </c>
      <c r="N33" s="38">
        <v>0.6</v>
      </c>
      <c r="O33" s="38"/>
      <c r="P33" s="38">
        <f t="shared" ref="P33:P34" si="8">N33+M33+L33</f>
        <v>19.190000000000001</v>
      </c>
      <c r="Q33" s="51" t="e">
        <f t="shared" ref="Q33:Q34" si="9">G33+P33</f>
        <v>#REF!</v>
      </c>
    </row>
    <row r="34" spans="1:17" ht="14.4">
      <c r="B34" s="35">
        <v>85</v>
      </c>
      <c r="C34" s="35"/>
      <c r="D34" s="35"/>
      <c r="E34" s="46">
        <v>0.85</v>
      </c>
      <c r="F34" s="45" t="s">
        <v>169</v>
      </c>
      <c r="G34" s="93" t="e">
        <f>G$6*E34</f>
        <v>#REF!</v>
      </c>
      <c r="H34" s="68" t="e">
        <f t="shared" si="6"/>
        <v>#REF!</v>
      </c>
      <c r="I34" s="68" t="e">
        <f t="shared" si="7"/>
        <v>#REF!</v>
      </c>
      <c r="J34" s="51">
        <v>-1</v>
      </c>
      <c r="K34" s="51">
        <v>-1.94</v>
      </c>
      <c r="L34" s="38">
        <v>7.95</v>
      </c>
      <c r="M34" s="38">
        <v>10.64</v>
      </c>
      <c r="N34" s="38">
        <v>0.6</v>
      </c>
      <c r="O34" s="38"/>
      <c r="P34" s="38">
        <f t="shared" si="8"/>
        <v>19.190000000000001</v>
      </c>
      <c r="Q34" s="51" t="e">
        <f t="shared" si="9"/>
        <v>#REF!</v>
      </c>
    </row>
    <row r="35" spans="1:17" ht="15.6">
      <c r="B35" s="35" t="s">
        <v>186</v>
      </c>
      <c r="C35" s="36"/>
      <c r="D35" s="37"/>
      <c r="E35" s="37"/>
      <c r="F35" s="37"/>
      <c r="G35" s="38"/>
      <c r="H35" s="38"/>
      <c r="I35" s="38"/>
      <c r="J35" s="38"/>
      <c r="K35" s="38"/>
      <c r="L35" s="38"/>
      <c r="M35" s="40"/>
      <c r="N35" s="41"/>
      <c r="O35" s="38"/>
      <c r="P35" s="38"/>
      <c r="Q35" s="38"/>
    </row>
    <row r="39" spans="1:17" ht="23.4">
      <c r="A39" s="43"/>
      <c r="B39" s="35"/>
      <c r="E39" s="44"/>
      <c r="F39" s="45"/>
    </row>
    <row r="40" spans="1:17">
      <c r="A40" s="26"/>
      <c r="B40" s="35"/>
      <c r="E40" s="44"/>
      <c r="F40" s="45"/>
      <c r="G40" s="46"/>
      <c r="H40" s="46"/>
      <c r="I40" s="46"/>
      <c r="J40" s="46"/>
      <c r="K40" s="46"/>
      <c r="L40" s="27"/>
      <c r="M40" s="27"/>
      <c r="N40" s="27"/>
      <c r="O40" s="27"/>
      <c r="P40" s="27"/>
    </row>
    <row r="41" spans="1:17">
      <c r="A41" s="48"/>
      <c r="B41" s="35"/>
      <c r="E41" s="44"/>
      <c r="F41" s="45"/>
      <c r="G41" s="29"/>
      <c r="H41" s="47"/>
      <c r="I41" s="47"/>
      <c r="J41" s="47"/>
      <c r="K41" s="47"/>
      <c r="L41" s="46"/>
      <c r="M41" s="46"/>
      <c r="N41" s="46"/>
      <c r="O41" s="46"/>
      <c r="P41" s="47"/>
      <c r="Q41" s="47"/>
    </row>
    <row r="42" spans="1:17">
      <c r="A42" s="44"/>
      <c r="B42" s="26"/>
      <c r="E42" s="44"/>
      <c r="F42" s="49"/>
      <c r="G42" s="50"/>
      <c r="H42" s="50"/>
      <c r="I42" s="50"/>
      <c r="J42" s="50"/>
      <c r="K42" s="50"/>
      <c r="L42" s="30"/>
      <c r="M42" s="30"/>
      <c r="N42" s="30"/>
      <c r="O42" s="30"/>
      <c r="P42" s="30"/>
      <c r="Q42" s="31"/>
    </row>
    <row r="43" spans="1:17">
      <c r="A43" s="44"/>
      <c r="B43" s="26"/>
      <c r="E43" s="44"/>
      <c r="F43" s="49"/>
      <c r="G43" s="50"/>
      <c r="H43" s="50"/>
      <c r="I43" s="50"/>
      <c r="J43" s="50"/>
      <c r="K43" s="50"/>
      <c r="L43" s="30"/>
      <c r="M43" s="30"/>
      <c r="N43" s="30"/>
      <c r="O43" s="30"/>
      <c r="P43" s="30"/>
      <c r="Q43" s="31"/>
    </row>
    <row r="44" spans="1:17">
      <c r="A44" s="44"/>
      <c r="B44" s="35"/>
      <c r="E44" s="46"/>
      <c r="F44" s="45"/>
      <c r="G44" s="91"/>
      <c r="H44" s="51"/>
      <c r="I44" s="51"/>
      <c r="J44" s="51"/>
      <c r="K44" s="46"/>
      <c r="L44" s="51"/>
      <c r="M44" s="51"/>
      <c r="N44" s="51"/>
      <c r="O44" s="27"/>
      <c r="P44" s="51"/>
      <c r="Q44" s="51"/>
    </row>
    <row r="45" spans="1:17">
      <c r="A45" s="44"/>
      <c r="B45" s="35"/>
      <c r="E45" s="46"/>
      <c r="F45" s="45"/>
      <c r="G45" s="91"/>
      <c r="H45" s="51"/>
      <c r="I45" s="51"/>
      <c r="J45" s="51"/>
      <c r="K45" s="46"/>
      <c r="L45" s="51"/>
      <c r="M45" s="51"/>
      <c r="N45" s="51"/>
      <c r="O45" s="27"/>
      <c r="P45" s="51"/>
      <c r="Q45" s="51"/>
    </row>
    <row r="46" spans="1:17">
      <c r="A46" s="44"/>
      <c r="B46" s="35"/>
      <c r="E46" s="46"/>
      <c r="F46" s="45"/>
      <c r="G46" s="91"/>
      <c r="H46" s="51"/>
      <c r="I46" s="51"/>
      <c r="J46" s="51"/>
      <c r="K46" s="46"/>
      <c r="L46" s="51"/>
      <c r="M46" s="51"/>
      <c r="N46" s="51"/>
      <c r="O46" s="27"/>
      <c r="P46" s="51"/>
      <c r="Q46" s="51"/>
    </row>
    <row r="47" spans="1:17">
      <c r="A47" s="44"/>
      <c r="B47" s="35"/>
      <c r="E47" s="46"/>
      <c r="F47" s="45"/>
      <c r="G47" s="91"/>
      <c r="H47" s="51"/>
      <c r="I47" s="51"/>
      <c r="J47" s="51"/>
      <c r="K47" s="46"/>
      <c r="L47" s="51"/>
      <c r="M47" s="51"/>
      <c r="N47" s="51"/>
      <c r="O47" s="27"/>
      <c r="P47" s="51"/>
      <c r="Q47" s="51"/>
    </row>
    <row r="48" spans="1:17">
      <c r="A48" s="44"/>
      <c r="B48" s="35"/>
      <c r="E48" s="46"/>
      <c r="F48" s="45"/>
      <c r="G48" s="46"/>
      <c r="H48" s="46"/>
      <c r="I48" s="46"/>
      <c r="J48" s="46"/>
      <c r="K48" s="46"/>
      <c r="L48" s="27"/>
      <c r="M48" s="27"/>
      <c r="N48" s="27"/>
      <c r="O48" s="27"/>
      <c r="P48" s="27"/>
    </row>
    <row r="49" spans="1:17">
      <c r="A49" s="44"/>
      <c r="B49" s="26"/>
      <c r="E49" s="46"/>
      <c r="F49" s="49"/>
      <c r="G49" s="50"/>
      <c r="H49" s="50"/>
      <c r="I49" s="50"/>
      <c r="J49" s="50"/>
      <c r="K49" s="50"/>
      <c r="L49" s="30"/>
      <c r="M49" s="30"/>
      <c r="N49" s="30"/>
      <c r="O49" s="30"/>
      <c r="P49" s="30"/>
      <c r="Q49" s="31"/>
    </row>
    <row r="50" spans="1:17">
      <c r="A50" s="44"/>
      <c r="B50" s="26"/>
      <c r="E50" s="46"/>
      <c r="F50" s="49"/>
      <c r="G50" s="50"/>
      <c r="H50" s="50"/>
      <c r="I50" s="50"/>
      <c r="J50" s="50"/>
      <c r="K50" s="50"/>
      <c r="L50" s="30"/>
      <c r="M50" s="30"/>
      <c r="N50" s="30"/>
      <c r="O50" s="30"/>
      <c r="P50" s="30"/>
      <c r="Q50" s="31"/>
    </row>
    <row r="51" spans="1:17">
      <c r="A51" s="44"/>
      <c r="B51" s="35"/>
      <c r="E51" s="46"/>
      <c r="F51" s="45"/>
      <c r="G51" s="46"/>
      <c r="H51" s="46"/>
      <c r="I51" s="46"/>
      <c r="J51" s="46"/>
      <c r="K51" s="46"/>
      <c r="L51" s="27"/>
      <c r="M51" s="27"/>
      <c r="N51" s="27"/>
      <c r="O51" s="27"/>
      <c r="P51" s="27"/>
      <c r="Q51" s="31"/>
    </row>
    <row r="52" spans="1:17">
      <c r="A52" s="44"/>
      <c r="B52" s="35"/>
      <c r="E52" s="46"/>
      <c r="F52" s="45"/>
      <c r="G52" s="91"/>
      <c r="H52" s="51"/>
      <c r="I52" s="51"/>
      <c r="J52" s="51"/>
      <c r="K52" s="51"/>
      <c r="L52" s="51"/>
      <c r="M52" s="51"/>
      <c r="N52" s="51"/>
      <c r="O52" s="27"/>
      <c r="P52" s="51"/>
      <c r="Q52" s="51"/>
    </row>
    <row r="53" spans="1:17">
      <c r="A53" s="44"/>
      <c r="B53" s="35"/>
      <c r="E53" s="46"/>
      <c r="F53" s="45"/>
      <c r="G53" s="91"/>
      <c r="H53" s="51"/>
      <c r="I53" s="51"/>
      <c r="J53" s="51"/>
      <c r="K53" s="51"/>
      <c r="L53" s="51"/>
      <c r="M53" s="51"/>
      <c r="N53" s="51"/>
      <c r="O53" s="27"/>
      <c r="P53" s="51"/>
      <c r="Q53" s="51"/>
    </row>
    <row r="54" spans="1:17">
      <c r="A54" s="44"/>
      <c r="B54" s="35"/>
      <c r="E54" s="46"/>
      <c r="F54" s="45"/>
      <c r="G54" s="91"/>
      <c r="H54" s="51"/>
      <c r="I54" s="51"/>
      <c r="J54" s="51"/>
      <c r="K54" s="51"/>
      <c r="L54" s="51"/>
      <c r="M54" s="51"/>
      <c r="N54" s="51"/>
      <c r="O54" s="27"/>
      <c r="P54" s="51"/>
      <c r="Q54" s="51"/>
    </row>
    <row r="55" spans="1:17">
      <c r="A55" s="44"/>
      <c r="B55" s="35"/>
      <c r="E55" s="46"/>
      <c r="F55" s="45"/>
      <c r="G55" s="91"/>
      <c r="H55" s="51"/>
      <c r="I55" s="51"/>
      <c r="J55" s="51"/>
      <c r="K55" s="51"/>
      <c r="L55" s="51"/>
      <c r="M55" s="51"/>
      <c r="N55" s="51"/>
      <c r="O55" s="27"/>
      <c r="P55" s="51"/>
      <c r="Q55" s="51"/>
    </row>
    <row r="56" spans="1:17">
      <c r="A56" s="44"/>
      <c r="B56" s="35"/>
      <c r="E56" s="44"/>
      <c r="F56" s="45"/>
      <c r="G56" s="46"/>
      <c r="H56" s="46"/>
      <c r="I56" s="46"/>
      <c r="J56" s="46"/>
      <c r="K56" s="46"/>
      <c r="L56" s="27"/>
      <c r="M56" s="27"/>
      <c r="N56" s="27"/>
      <c r="O56" s="27"/>
      <c r="P56" s="27"/>
    </row>
    <row r="58" spans="1:17" ht="14.4">
      <c r="A58" s="44"/>
      <c r="B58" s="92"/>
      <c r="C58" s="32"/>
      <c r="D58" s="33"/>
      <c r="E58" s="33"/>
      <c r="F58" s="33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7" ht="14.4">
      <c r="A59" s="44"/>
      <c r="B59" s="35"/>
      <c r="C59" s="32"/>
      <c r="D59" s="33"/>
      <c r="E59" s="33"/>
      <c r="F59" s="33"/>
      <c r="G59" s="29"/>
      <c r="H59" s="47"/>
      <c r="I59" s="47"/>
      <c r="J59" s="47"/>
      <c r="K59" s="47"/>
      <c r="L59" s="46"/>
      <c r="M59" s="46"/>
      <c r="N59" s="46"/>
      <c r="O59" s="46"/>
      <c r="P59" s="47"/>
      <c r="Q59" s="52"/>
    </row>
    <row r="60" spans="1:17" ht="14.4">
      <c r="B60" s="35"/>
      <c r="C60" s="35"/>
      <c r="D60" s="35"/>
      <c r="E60" s="46"/>
      <c r="F60" s="45"/>
      <c r="G60" s="93"/>
      <c r="H60" s="68"/>
      <c r="I60" s="68"/>
      <c r="J60" s="51"/>
      <c r="K60" s="51"/>
      <c r="L60" s="38"/>
      <c r="M60" s="38"/>
      <c r="N60" s="38"/>
      <c r="O60" s="38"/>
      <c r="P60" s="38"/>
      <c r="Q60" s="51"/>
    </row>
    <row r="61" spans="1:17" ht="14.4">
      <c r="B61" s="35"/>
      <c r="C61" s="35"/>
      <c r="D61" s="35"/>
      <c r="E61" s="46"/>
      <c r="F61" s="45"/>
      <c r="G61" s="93"/>
      <c r="H61" s="68"/>
      <c r="I61" s="68"/>
      <c r="J61" s="51"/>
      <c r="K61" s="51"/>
      <c r="L61" s="38"/>
      <c r="M61" s="38"/>
      <c r="N61" s="38"/>
      <c r="O61" s="38"/>
      <c r="P61" s="38"/>
      <c r="Q61" s="51"/>
    </row>
  </sheetData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2F0C-42B2-4F6B-AB4F-BAE56AAAD5F9}">
  <sheetPr codeName="Sheet13"/>
  <dimension ref="A1:L23"/>
  <sheetViews>
    <sheetView workbookViewId="0">
      <selection activeCell="E12" sqref="E12"/>
    </sheetView>
  </sheetViews>
  <sheetFormatPr defaultColWidth="8.90625" defaultRowHeight="14.4"/>
  <cols>
    <col min="1" max="4" width="8.90625" style="32"/>
    <col min="5" max="5" width="15.81640625" style="32" bestFit="1" customWidth="1"/>
    <col min="6" max="6" width="8.08984375" style="32" customWidth="1"/>
    <col min="7" max="7" width="8.90625" style="32"/>
    <col min="8" max="8" width="15.08984375" style="32" bestFit="1" customWidth="1"/>
    <col min="9" max="16384" width="8.90625" style="32"/>
  </cols>
  <sheetData>
    <row r="1" spans="1:12">
      <c r="A1" s="70" t="s">
        <v>285</v>
      </c>
    </row>
    <row r="2" spans="1:12" ht="28.8">
      <c r="A2" s="81" t="s">
        <v>46</v>
      </c>
      <c r="B2" s="81" t="s">
        <v>47</v>
      </c>
      <c r="C2" s="73" t="s">
        <v>48</v>
      </c>
      <c r="D2" s="73" t="s">
        <v>49</v>
      </c>
      <c r="E2" s="70" t="s">
        <v>261</v>
      </c>
      <c r="F2" s="81" t="s">
        <v>262</v>
      </c>
    </row>
    <row r="3" spans="1:12">
      <c r="A3" s="116" t="s">
        <v>1</v>
      </c>
      <c r="B3" s="116">
        <v>2</v>
      </c>
      <c r="C3" s="116" t="s">
        <v>272</v>
      </c>
      <c r="D3" s="116" t="s">
        <v>273</v>
      </c>
      <c r="E3" s="161" t="s">
        <v>267</v>
      </c>
      <c r="F3" s="116" t="s">
        <v>2</v>
      </c>
    </row>
    <row r="4" spans="1:12">
      <c r="A4" s="81"/>
      <c r="B4" s="81"/>
      <c r="C4" s="81"/>
      <c r="D4" s="81"/>
      <c r="E4" s="57"/>
      <c r="F4" s="42"/>
      <c r="G4" s="42"/>
      <c r="H4" s="81"/>
    </row>
    <row r="5" spans="1:12" ht="43.2">
      <c r="A5" s="80" t="s">
        <v>266</v>
      </c>
      <c r="B5" s="80" t="s">
        <v>93</v>
      </c>
      <c r="C5" s="162" t="s">
        <v>270</v>
      </c>
      <c r="D5" s="162" t="s">
        <v>41</v>
      </c>
      <c r="E5" s="162" t="s">
        <v>42</v>
      </c>
      <c r="F5" s="162" t="s">
        <v>75</v>
      </c>
      <c r="G5" s="162" t="s">
        <v>76</v>
      </c>
      <c r="H5" s="163" t="s">
        <v>281</v>
      </c>
      <c r="I5" s="163" t="s">
        <v>30</v>
      </c>
      <c r="J5" s="163" t="s">
        <v>31</v>
      </c>
      <c r="K5" s="162" t="s">
        <v>33</v>
      </c>
      <c r="L5" s="162" t="s">
        <v>62</v>
      </c>
    </row>
    <row r="6" spans="1:12">
      <c r="A6" s="126" t="s">
        <v>257</v>
      </c>
      <c r="B6" s="126" t="s">
        <v>168</v>
      </c>
      <c r="C6" s="126">
        <v>27.323999999999998</v>
      </c>
      <c r="D6" s="126">
        <v>25.703999999999997</v>
      </c>
      <c r="E6" s="126">
        <v>27.073999999999998</v>
      </c>
      <c r="F6" s="126">
        <v>-0.25</v>
      </c>
      <c r="G6" s="126">
        <v>-1.37</v>
      </c>
      <c r="H6" s="126">
        <v>13.64</v>
      </c>
      <c r="I6" s="126">
        <v>5.12</v>
      </c>
      <c r="J6" s="126">
        <v>0.84</v>
      </c>
      <c r="K6" s="126">
        <v>19.600000000000001</v>
      </c>
      <c r="L6" s="126">
        <v>46.923999999999999</v>
      </c>
    </row>
    <row r="7" spans="1:12">
      <c r="A7" s="114" t="s">
        <v>278</v>
      </c>
      <c r="B7" s="126" t="s">
        <v>169</v>
      </c>
      <c r="C7" s="126">
        <v>29.600999999999999</v>
      </c>
      <c r="D7" s="126">
        <v>27.980999999999998</v>
      </c>
      <c r="E7" s="126">
        <v>29.350999999999999</v>
      </c>
      <c r="F7" s="126">
        <v>-0.25</v>
      </c>
      <c r="G7" s="126">
        <v>-1.37</v>
      </c>
      <c r="H7" s="126">
        <v>13.64</v>
      </c>
      <c r="I7" s="126">
        <v>5.25</v>
      </c>
      <c r="J7" s="126">
        <v>0.84</v>
      </c>
      <c r="K7" s="126">
        <v>19.73</v>
      </c>
      <c r="L7" s="126">
        <v>49.331000000000003</v>
      </c>
    </row>
    <row r="8" spans="1:12">
      <c r="A8" s="114" t="s">
        <v>279</v>
      </c>
      <c r="B8" s="126" t="s">
        <v>170</v>
      </c>
      <c r="C8" s="126">
        <v>31.877999999999997</v>
      </c>
      <c r="D8" s="126">
        <v>30.257999999999996</v>
      </c>
      <c r="E8" s="126">
        <v>31.627999999999997</v>
      </c>
      <c r="F8" s="126">
        <v>-0.25</v>
      </c>
      <c r="G8" s="126">
        <v>-1.37</v>
      </c>
      <c r="H8" s="126">
        <v>14.68</v>
      </c>
      <c r="I8" s="126">
        <v>5.36</v>
      </c>
      <c r="J8" s="126">
        <v>0.84</v>
      </c>
      <c r="K8" s="126">
        <v>20.88</v>
      </c>
      <c r="L8" s="126">
        <v>52.757999999999996</v>
      </c>
    </row>
    <row r="9" spans="1:12">
      <c r="A9" s="114" t="s">
        <v>277</v>
      </c>
      <c r="B9" s="126" t="s">
        <v>171</v>
      </c>
      <c r="C9" s="126">
        <v>34.155000000000001</v>
      </c>
      <c r="D9" s="126">
        <v>32.535000000000004</v>
      </c>
      <c r="E9" s="126">
        <v>33.905000000000001</v>
      </c>
      <c r="F9" s="126">
        <v>-0.25</v>
      </c>
      <c r="G9" s="126">
        <v>-1.37</v>
      </c>
      <c r="H9" s="126">
        <v>14.68</v>
      </c>
      <c r="I9" s="126">
        <v>5.48</v>
      </c>
      <c r="J9" s="126">
        <v>0.84</v>
      </c>
      <c r="K9" s="126">
        <v>21</v>
      </c>
      <c r="L9" s="126">
        <v>55.155000000000001</v>
      </c>
    </row>
    <row r="10" spans="1:12">
      <c r="A10" s="114" t="s">
        <v>258</v>
      </c>
      <c r="B10" s="126" t="s">
        <v>263</v>
      </c>
      <c r="C10" s="126">
        <v>36.432000000000002</v>
      </c>
      <c r="D10" s="126">
        <v>34.812000000000005</v>
      </c>
      <c r="E10" s="126">
        <v>36.182000000000002</v>
      </c>
      <c r="F10" s="126">
        <v>-0.25</v>
      </c>
      <c r="G10" s="126">
        <v>-1.37</v>
      </c>
      <c r="H10" s="126">
        <v>14.68</v>
      </c>
      <c r="I10" s="126">
        <v>5.6000000000000005</v>
      </c>
      <c r="J10" s="126">
        <v>0.84</v>
      </c>
      <c r="K10" s="126">
        <v>21.12</v>
      </c>
      <c r="L10" s="126">
        <v>57.552000000000007</v>
      </c>
    </row>
    <row r="11" spans="1:12">
      <c r="A11" s="114" t="s">
        <v>259</v>
      </c>
      <c r="B11" s="126" t="s">
        <v>264</v>
      </c>
      <c r="C11" s="126">
        <v>38.708999999999996</v>
      </c>
      <c r="D11" s="126">
        <v>37.088999999999999</v>
      </c>
      <c r="E11" s="126">
        <v>38.458999999999996</v>
      </c>
      <c r="F11" s="126">
        <v>-0.25</v>
      </c>
      <c r="G11" s="126">
        <v>-1.37</v>
      </c>
      <c r="H11" s="126">
        <v>14.68</v>
      </c>
      <c r="I11" s="126">
        <v>5.7200000000000006</v>
      </c>
      <c r="J11" s="126">
        <v>0.84</v>
      </c>
      <c r="K11" s="126">
        <v>21.24</v>
      </c>
      <c r="L11" s="126">
        <v>59.948999999999998</v>
      </c>
    </row>
    <row r="12" spans="1:12">
      <c r="A12" s="114" t="s">
        <v>260</v>
      </c>
      <c r="B12" s="126" t="s">
        <v>265</v>
      </c>
      <c r="C12" s="126">
        <v>40.985999999999997</v>
      </c>
      <c r="D12" s="126">
        <v>39.366</v>
      </c>
      <c r="E12" s="126">
        <v>40.735999999999997</v>
      </c>
      <c r="F12" s="126">
        <v>-0.25</v>
      </c>
      <c r="G12" s="126">
        <v>-1.37</v>
      </c>
      <c r="H12" s="126">
        <v>14.68</v>
      </c>
      <c r="I12" s="126">
        <v>5.83</v>
      </c>
      <c r="J12" s="126">
        <v>0.84</v>
      </c>
      <c r="K12" s="126">
        <v>21.349999999999998</v>
      </c>
      <c r="L12" s="126">
        <v>62.335999999999999</v>
      </c>
    </row>
    <row r="13" spans="1:12">
      <c r="A13" s="114" t="s">
        <v>280</v>
      </c>
      <c r="B13" s="126" t="s">
        <v>282</v>
      </c>
      <c r="C13" s="126">
        <v>43.262999999999998</v>
      </c>
      <c r="D13" s="126">
        <v>41.643000000000001</v>
      </c>
      <c r="E13" s="126">
        <v>43.012999999999998</v>
      </c>
      <c r="F13" s="126">
        <v>-0.25</v>
      </c>
      <c r="G13" s="126">
        <v>-1.37</v>
      </c>
      <c r="H13" s="126">
        <v>14.68</v>
      </c>
      <c r="I13" s="126">
        <v>5.96</v>
      </c>
      <c r="J13" s="126">
        <v>0.84</v>
      </c>
      <c r="K13" s="126">
        <v>21.48</v>
      </c>
      <c r="L13" s="126">
        <v>64.742999999999995</v>
      </c>
    </row>
    <row r="14" spans="1:12">
      <c r="A14" s="114"/>
      <c r="B14" s="114"/>
      <c r="C14" s="126"/>
      <c r="D14" s="126"/>
      <c r="E14" s="126"/>
      <c r="F14" s="126"/>
      <c r="G14" s="126"/>
      <c r="H14" s="126"/>
      <c r="I14" s="126"/>
      <c r="J14" s="126"/>
      <c r="K14" s="126"/>
      <c r="L14" s="126"/>
    </row>
    <row r="15" spans="1:12">
      <c r="A15" s="114"/>
      <c r="B15" s="114"/>
      <c r="C15" s="126"/>
      <c r="D15" s="126"/>
      <c r="E15" s="126"/>
      <c r="F15" s="126"/>
      <c r="G15" s="126"/>
      <c r="H15" s="126"/>
      <c r="I15" s="126"/>
      <c r="J15" s="126"/>
      <c r="K15" s="126"/>
      <c r="L15" s="126"/>
    </row>
    <row r="16" spans="1:12"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3:12"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spans="3:12">
      <c r="C18" s="126"/>
      <c r="D18" s="126"/>
      <c r="E18" s="126"/>
      <c r="F18" s="126"/>
      <c r="G18" s="126"/>
      <c r="H18" s="126"/>
      <c r="I18" s="126"/>
      <c r="J18" s="126"/>
      <c r="K18" s="126"/>
      <c r="L18" s="126"/>
    </row>
    <row r="19" spans="3:12"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3:12"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3:12">
      <c r="C21" s="126"/>
      <c r="D21" s="126"/>
      <c r="E21" s="126"/>
      <c r="F21" s="126"/>
      <c r="G21" s="126"/>
      <c r="H21" s="126"/>
      <c r="I21" s="126"/>
      <c r="J21" s="126"/>
      <c r="K21" s="126"/>
      <c r="L21" s="126"/>
    </row>
    <row r="22" spans="3:12"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3:12">
      <c r="C23" s="126"/>
      <c r="D23" s="126"/>
      <c r="E23" s="126"/>
      <c r="F23" s="126"/>
      <c r="G23" s="126"/>
      <c r="H23" s="126"/>
      <c r="I23" s="126"/>
      <c r="J23" s="126"/>
      <c r="K23" s="126"/>
      <c r="L23" s="126"/>
    </row>
  </sheetData>
  <sheetProtection sheet="1" objects="1" scenarios="1"/>
  <phoneticPr fontId="1" type="noConversion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25"/>
  <sheetViews>
    <sheetView zoomScaleNormal="100" workbookViewId="0">
      <selection activeCell="A15" sqref="A15"/>
    </sheetView>
  </sheetViews>
  <sheetFormatPr defaultColWidth="8.90625" defaultRowHeight="10.199999999999999"/>
  <cols>
    <col min="1" max="1" width="10.36328125" style="5" customWidth="1"/>
    <col min="2" max="2" width="11.81640625" style="5" customWidth="1"/>
    <col min="3" max="3" width="10.36328125" style="5" bestFit="1" customWidth="1"/>
    <col min="4" max="4" width="11.1796875" style="5" customWidth="1"/>
    <col min="5" max="6" width="11.54296875" style="5" bestFit="1" customWidth="1"/>
    <col min="7" max="8" width="10.08984375" style="5" customWidth="1"/>
    <col min="9" max="9" width="10" style="5" customWidth="1"/>
    <col min="10" max="10" width="9.81640625" style="5" customWidth="1"/>
    <col min="11" max="11" width="10.54296875" style="5" customWidth="1"/>
    <col min="12" max="16384" width="8.90625" style="5"/>
  </cols>
  <sheetData>
    <row r="1" spans="1:16" ht="12" customHeight="1">
      <c r="A1" s="1" t="s">
        <v>63</v>
      </c>
      <c r="B1" s="1"/>
      <c r="C1" s="2"/>
      <c r="D1" s="1"/>
      <c r="E1" s="3"/>
      <c r="F1" s="3"/>
      <c r="G1" s="2"/>
      <c r="H1" s="2"/>
      <c r="I1" s="2"/>
      <c r="J1" s="2"/>
      <c r="K1" s="4"/>
      <c r="L1" s="4"/>
      <c r="M1" s="4"/>
      <c r="N1" s="3"/>
      <c r="O1" s="3"/>
      <c r="P1" s="3"/>
    </row>
    <row r="2" spans="1:16" ht="12" customHeight="1">
      <c r="A2" s="1" t="s">
        <v>16</v>
      </c>
      <c r="B2" s="2"/>
      <c r="C2" s="2"/>
      <c r="D2" s="1"/>
      <c r="E2" s="3"/>
      <c r="F2" s="3"/>
      <c r="G2" s="2"/>
      <c r="H2" s="2"/>
      <c r="I2" s="2"/>
      <c r="J2" s="2"/>
      <c r="K2" s="4"/>
      <c r="L2" s="4"/>
      <c r="M2" s="4"/>
      <c r="N2" s="3"/>
      <c r="O2" s="3"/>
      <c r="P2" s="3"/>
    </row>
    <row r="3" spans="1:16" ht="12" customHeight="1">
      <c r="A3" s="1" t="s">
        <v>17</v>
      </c>
      <c r="B3" s="2"/>
      <c r="C3" s="2"/>
      <c r="D3" s="1"/>
      <c r="E3" s="3"/>
      <c r="F3" s="3"/>
      <c r="G3" s="2"/>
      <c r="H3" s="2"/>
      <c r="I3" s="2"/>
      <c r="J3" s="2"/>
      <c r="K3" s="4"/>
      <c r="L3" s="4"/>
      <c r="M3" s="4"/>
      <c r="N3" s="3"/>
      <c r="O3" s="3"/>
      <c r="P3" s="3"/>
    </row>
    <row r="4" spans="1:16" ht="8.25" customHeight="1">
      <c r="A4" s="1"/>
      <c r="B4" s="2"/>
      <c r="C4" s="2"/>
      <c r="D4" s="1"/>
      <c r="E4" s="3"/>
      <c r="F4" s="3"/>
      <c r="G4" s="2"/>
      <c r="H4" s="2"/>
      <c r="I4" s="2"/>
      <c r="J4" s="2"/>
      <c r="K4" s="4"/>
      <c r="L4" s="4"/>
      <c r="M4" s="4"/>
      <c r="N4" s="3"/>
      <c r="O4" s="3"/>
      <c r="P4" s="3"/>
    </row>
    <row r="5" spans="1:16" ht="12" customHeight="1"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</row>
    <row r="6" spans="1:16" ht="12" customHeight="1">
      <c r="B6" s="12" t="s">
        <v>61</v>
      </c>
      <c r="C6" s="13">
        <v>14.59</v>
      </c>
      <c r="D6" s="13">
        <v>17.829999999999998</v>
      </c>
      <c r="E6" s="13">
        <v>21.07</v>
      </c>
      <c r="F6" s="13">
        <v>24.32</v>
      </c>
      <c r="G6" s="13">
        <v>27.56</v>
      </c>
    </row>
    <row r="7" spans="1:16" ht="12" customHeight="1">
      <c r="A7" s="192" t="s">
        <v>18</v>
      </c>
      <c r="B7" s="6" t="s">
        <v>59</v>
      </c>
      <c r="C7" s="7">
        <f>C6+C8+C9</f>
        <v>19.12</v>
      </c>
      <c r="D7" s="7">
        <f>D6+D8+D9</f>
        <v>22.38</v>
      </c>
      <c r="E7" s="7">
        <f>E6+E8+E9</f>
        <v>27.43</v>
      </c>
      <c r="F7" s="7">
        <f>F6+F8+F9</f>
        <v>31.700000000000003</v>
      </c>
      <c r="G7" s="7">
        <f>G6+G8+G9</f>
        <v>34.96</v>
      </c>
    </row>
    <row r="8" spans="1:16" ht="12" customHeight="1">
      <c r="A8" s="192"/>
      <c r="B8" s="6" t="s">
        <v>27</v>
      </c>
      <c r="C8" s="7">
        <v>3.5</v>
      </c>
      <c r="D8" s="7">
        <v>3.52</v>
      </c>
      <c r="E8" s="7">
        <v>5.33</v>
      </c>
      <c r="F8" s="7">
        <v>6.35</v>
      </c>
      <c r="G8" s="7">
        <v>6.37</v>
      </c>
    </row>
    <row r="9" spans="1:16" ht="12" customHeight="1">
      <c r="A9" s="192"/>
      <c r="B9" s="6" t="s">
        <v>28</v>
      </c>
      <c r="C9" s="7">
        <v>1.03</v>
      </c>
      <c r="D9" s="7">
        <v>1.03</v>
      </c>
      <c r="E9" s="7">
        <v>1.03</v>
      </c>
      <c r="F9" s="7">
        <v>1.03</v>
      </c>
      <c r="G9" s="7">
        <v>1.03</v>
      </c>
    </row>
    <row r="10" spans="1:16" ht="0.75" customHeight="1">
      <c r="A10" s="11"/>
      <c r="B10" s="6" t="s">
        <v>60</v>
      </c>
      <c r="C10" s="7">
        <f>C7-C8-C9</f>
        <v>14.590000000000002</v>
      </c>
      <c r="D10" s="7">
        <f>D7-D8-D9</f>
        <v>17.829999999999998</v>
      </c>
      <c r="E10" s="7">
        <f>E7-E8-E9</f>
        <v>21.07</v>
      </c>
      <c r="F10" s="7">
        <f>F7-F8-F9</f>
        <v>24.32</v>
      </c>
      <c r="G10" s="7">
        <f>G7-G8-G9</f>
        <v>27.56</v>
      </c>
    </row>
    <row r="11" spans="1:16" ht="21" customHeight="1">
      <c r="B11" s="6" t="s">
        <v>19</v>
      </c>
      <c r="C11" s="7">
        <v>14.55</v>
      </c>
      <c r="D11" s="7">
        <v>16.850000000000001</v>
      </c>
      <c r="E11" s="7">
        <v>18.02</v>
      </c>
      <c r="F11" s="7">
        <v>18.02</v>
      </c>
      <c r="G11" s="7">
        <v>18.02</v>
      </c>
    </row>
    <row r="12" spans="1:16">
      <c r="A12" s="5" t="s">
        <v>39</v>
      </c>
    </row>
    <row r="13" spans="1:16">
      <c r="C13" s="8"/>
      <c r="D13" s="8"/>
      <c r="E13" s="8"/>
      <c r="F13" s="8"/>
      <c r="G13" s="8"/>
    </row>
    <row r="14" spans="1:16">
      <c r="C14" s="2"/>
      <c r="D14" s="2"/>
      <c r="E14" s="2"/>
    </row>
    <row r="15" spans="1:16" ht="15.6">
      <c r="A15" s="9" t="e">
        <f>'Temp Building Trades 2024'!#REF!</f>
        <v>#REF!</v>
      </c>
      <c r="C15" s="2"/>
      <c r="D15" s="2"/>
      <c r="E15" s="2"/>
    </row>
    <row r="16" spans="1:16" ht="15.6">
      <c r="A16" s="9"/>
    </row>
    <row r="17" spans="1:5">
      <c r="A17" s="5" t="s">
        <v>40</v>
      </c>
    </row>
    <row r="18" spans="1:5">
      <c r="C18" s="6"/>
      <c r="D18" s="6"/>
      <c r="E18" s="6"/>
    </row>
    <row r="20" spans="1:5" ht="14.4">
      <c r="B20" s="14" t="s">
        <v>66</v>
      </c>
    </row>
    <row r="21" spans="1:5" ht="14.4">
      <c r="A21" s="10"/>
      <c r="B21" s="14" t="s">
        <v>67</v>
      </c>
    </row>
    <row r="22" spans="1:5" ht="14.4">
      <c r="A22" s="10"/>
      <c r="B22" s="14" t="s">
        <v>68</v>
      </c>
    </row>
    <row r="23" spans="1:5" ht="14.4">
      <c r="B23" s="14" t="s">
        <v>69</v>
      </c>
    </row>
    <row r="24" spans="1:5" ht="14.4">
      <c r="B24" s="14" t="s">
        <v>70</v>
      </c>
    </row>
    <row r="25" spans="1:5" ht="14.4">
      <c r="B25" s="14"/>
    </row>
  </sheetData>
  <mergeCells count="1">
    <mergeCell ref="A7:A9"/>
  </mergeCells>
  <phoneticPr fontId="1" type="noConversion"/>
  <pageMargins left="0" right="0" top="0.25" bottom="0.5" header="0.5" footer="0.5"/>
  <pageSetup scale="7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25"/>
  <sheetViews>
    <sheetView zoomScaleNormal="100" workbookViewId="0">
      <selection sqref="A1:IV65536"/>
    </sheetView>
  </sheetViews>
  <sheetFormatPr defaultColWidth="8.90625" defaultRowHeight="10.199999999999999"/>
  <cols>
    <col min="1" max="1" width="10.36328125" style="5" customWidth="1"/>
    <col min="2" max="2" width="11.81640625" style="5" customWidth="1"/>
    <col min="3" max="3" width="10.36328125" style="5" bestFit="1" customWidth="1"/>
    <col min="4" max="4" width="11.1796875" style="5" customWidth="1"/>
    <col min="5" max="6" width="11.54296875" style="5" bestFit="1" customWidth="1"/>
    <col min="7" max="8" width="10.08984375" style="5" customWidth="1"/>
    <col min="9" max="9" width="10" style="5" customWidth="1"/>
    <col min="10" max="10" width="9.81640625" style="5" customWidth="1"/>
    <col min="11" max="11" width="10.54296875" style="5" customWidth="1"/>
    <col min="12" max="16384" width="8.90625" style="5"/>
  </cols>
  <sheetData>
    <row r="1" spans="1:16" ht="12" customHeight="1">
      <c r="A1" s="1" t="s">
        <v>72</v>
      </c>
      <c r="B1" s="1"/>
      <c r="C1" s="2"/>
      <c r="D1" s="1"/>
      <c r="E1" s="3"/>
      <c r="F1" s="3"/>
      <c r="G1" s="2"/>
      <c r="H1" s="2"/>
      <c r="I1" s="2"/>
      <c r="J1" s="2"/>
      <c r="K1" s="4"/>
      <c r="L1" s="4"/>
      <c r="M1" s="4"/>
      <c r="N1" s="3"/>
      <c r="O1" s="3"/>
      <c r="P1" s="3"/>
    </row>
    <row r="2" spans="1:16" ht="12" customHeight="1">
      <c r="A2" s="1" t="s">
        <v>16</v>
      </c>
      <c r="B2" s="2"/>
      <c r="C2" s="2"/>
      <c r="D2" s="1"/>
      <c r="E2" s="3"/>
      <c r="F2" s="3"/>
      <c r="G2" s="2"/>
      <c r="H2" s="2"/>
      <c r="I2" s="2"/>
      <c r="J2" s="2"/>
      <c r="K2" s="4"/>
      <c r="L2" s="4"/>
      <c r="M2" s="4"/>
      <c r="N2" s="3"/>
      <c r="O2" s="3"/>
      <c r="P2" s="3"/>
    </row>
    <row r="3" spans="1:16" ht="12" customHeight="1">
      <c r="A3" s="1" t="s">
        <v>17</v>
      </c>
      <c r="B3" s="2"/>
      <c r="C3" s="2"/>
      <c r="D3" s="1"/>
      <c r="E3" s="3"/>
      <c r="F3" s="3"/>
      <c r="G3" s="2"/>
      <c r="H3" s="2"/>
      <c r="I3" s="2"/>
      <c r="J3" s="2"/>
      <c r="K3" s="4"/>
      <c r="L3" s="4"/>
      <c r="M3" s="4"/>
      <c r="N3" s="3"/>
      <c r="O3" s="3"/>
      <c r="P3" s="3"/>
    </row>
    <row r="4" spans="1:16" ht="8.25" customHeight="1">
      <c r="A4" s="1"/>
      <c r="B4" s="2"/>
      <c r="C4" s="2"/>
      <c r="D4" s="1"/>
      <c r="E4" s="3"/>
      <c r="F4" s="3"/>
      <c r="G4" s="2"/>
      <c r="H4" s="2"/>
      <c r="I4" s="2"/>
      <c r="J4" s="2"/>
      <c r="K4" s="4"/>
      <c r="L4" s="4"/>
      <c r="M4" s="4"/>
      <c r="N4" s="3"/>
      <c r="O4" s="3"/>
      <c r="P4" s="3"/>
    </row>
    <row r="5" spans="1:16" ht="12" customHeight="1"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</row>
    <row r="6" spans="1:16" ht="12" customHeight="1">
      <c r="B6" s="12" t="s">
        <v>61</v>
      </c>
      <c r="C6" s="15">
        <v>14.53</v>
      </c>
      <c r="D6" s="15">
        <v>17.760000000000002</v>
      </c>
      <c r="E6" s="15">
        <v>20.99</v>
      </c>
      <c r="F6" s="15">
        <v>24.22</v>
      </c>
      <c r="G6" s="15">
        <v>27.45</v>
      </c>
    </row>
    <row r="7" spans="1:16" ht="12" customHeight="1">
      <c r="A7" s="192" t="s">
        <v>18</v>
      </c>
      <c r="B7" s="6" t="s">
        <v>59</v>
      </c>
      <c r="C7" s="7">
        <f>C6+C8+C9</f>
        <v>19.060000000000002</v>
      </c>
      <c r="D7" s="7">
        <f>D6+D8+D9</f>
        <v>22.310000000000002</v>
      </c>
      <c r="E7" s="7">
        <f>E6+E8+E9</f>
        <v>27.35</v>
      </c>
      <c r="F7" s="7">
        <f>F6+F8+F9</f>
        <v>31.6</v>
      </c>
      <c r="G7" s="7">
        <f>G6+G8+G9</f>
        <v>34.85</v>
      </c>
    </row>
    <row r="8" spans="1:16" ht="12" customHeight="1">
      <c r="A8" s="192"/>
      <c r="B8" s="6" t="s">
        <v>27</v>
      </c>
      <c r="C8" s="7">
        <v>3.5</v>
      </c>
      <c r="D8" s="7">
        <v>3.52</v>
      </c>
      <c r="E8" s="7">
        <v>5.33</v>
      </c>
      <c r="F8" s="7">
        <v>6.35</v>
      </c>
      <c r="G8" s="7">
        <v>6.37</v>
      </c>
    </row>
    <row r="9" spans="1:16" ht="13.5" customHeight="1">
      <c r="A9" s="192"/>
      <c r="B9" s="6" t="s">
        <v>28</v>
      </c>
      <c r="C9" s="7">
        <v>1.03</v>
      </c>
      <c r="D9" s="7">
        <v>1.03</v>
      </c>
      <c r="E9" s="7">
        <v>1.03</v>
      </c>
      <c r="F9" s="7">
        <v>1.03</v>
      </c>
      <c r="G9" s="7">
        <v>1.03</v>
      </c>
    </row>
    <row r="10" spans="1:16" ht="21.75" customHeight="1">
      <c r="A10" s="11"/>
      <c r="B10" s="6" t="s">
        <v>60</v>
      </c>
      <c r="C10" s="7">
        <f>C7-C8-C9</f>
        <v>14.530000000000003</v>
      </c>
      <c r="D10" s="7">
        <f>D7-D8-D9</f>
        <v>17.760000000000002</v>
      </c>
      <c r="E10" s="7">
        <f>E7-E8-E9</f>
        <v>20.990000000000002</v>
      </c>
      <c r="F10" s="7">
        <f>F7-F8-F9</f>
        <v>24.22</v>
      </c>
      <c r="G10" s="7">
        <f>G7-G8-G9</f>
        <v>27.45</v>
      </c>
    </row>
    <row r="11" spans="1:16" ht="21" customHeight="1">
      <c r="B11" s="6" t="s">
        <v>19</v>
      </c>
      <c r="C11" s="7">
        <v>14.68</v>
      </c>
      <c r="D11" s="7">
        <v>16.98</v>
      </c>
      <c r="E11" s="7">
        <v>18.149999999999999</v>
      </c>
      <c r="F11" s="7">
        <v>18.149999999999999</v>
      </c>
      <c r="G11" s="7" t="s">
        <v>71</v>
      </c>
    </row>
    <row r="12" spans="1:16">
      <c r="A12" s="5" t="s">
        <v>39</v>
      </c>
    </row>
    <row r="13" spans="1:16">
      <c r="C13" s="8"/>
      <c r="D13" s="8"/>
      <c r="E13" s="8"/>
      <c r="F13" s="8"/>
      <c r="G13" s="8"/>
    </row>
    <row r="14" spans="1:16">
      <c r="C14" s="2"/>
      <c r="D14" s="2"/>
      <c r="E14" s="2"/>
    </row>
    <row r="15" spans="1:16" ht="15.6">
      <c r="A15" s="16" t="e">
        <f>'Temp Building Trades 2024'!#REF!</f>
        <v>#REF!</v>
      </c>
      <c r="B15" s="17"/>
      <c r="C15" s="2"/>
      <c r="D15" s="2"/>
      <c r="E15" s="2"/>
    </row>
    <row r="16" spans="1:16" ht="15.6">
      <c r="A16" s="9"/>
    </row>
    <row r="17" spans="1:5">
      <c r="A17" s="5" t="s">
        <v>40</v>
      </c>
    </row>
    <row r="18" spans="1:5">
      <c r="C18" s="6"/>
      <c r="D18" s="6"/>
      <c r="E18" s="6"/>
    </row>
    <row r="20" spans="1:5" ht="14.4">
      <c r="B20" s="14"/>
    </row>
    <row r="21" spans="1:5" ht="14.4">
      <c r="A21" s="10"/>
      <c r="B21" s="14"/>
    </row>
    <row r="22" spans="1:5" ht="14.4">
      <c r="A22" s="10"/>
      <c r="B22" s="14"/>
    </row>
    <row r="23" spans="1:5" ht="14.4">
      <c r="B23" s="14"/>
    </row>
    <row r="24" spans="1:5" ht="14.4">
      <c r="B24" s="14"/>
    </row>
    <row r="25" spans="1:5" ht="14.4">
      <c r="B25" s="14"/>
    </row>
  </sheetData>
  <mergeCells count="1">
    <mergeCell ref="A7:A9"/>
  </mergeCells>
  <pageMargins left="0" right="0" top="0.25" bottom="0.5" header="0.5" footer="0.5"/>
  <pageSetup scale="73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25"/>
  <sheetViews>
    <sheetView topLeftCell="A4" zoomScaleNormal="100" workbookViewId="0">
      <selection activeCell="F12" sqref="F12"/>
    </sheetView>
  </sheetViews>
  <sheetFormatPr defaultColWidth="8.90625" defaultRowHeight="10.199999999999999"/>
  <cols>
    <col min="1" max="1" width="10.36328125" style="5" customWidth="1"/>
    <col min="2" max="2" width="11.81640625" style="5" customWidth="1"/>
    <col min="3" max="3" width="10.36328125" style="5" bestFit="1" customWidth="1"/>
    <col min="4" max="4" width="11.1796875" style="5" customWidth="1"/>
    <col min="5" max="6" width="11.54296875" style="5" bestFit="1" customWidth="1"/>
    <col min="7" max="8" width="10.08984375" style="5" customWidth="1"/>
    <col min="9" max="9" width="10" style="5" customWidth="1"/>
    <col min="10" max="10" width="9.81640625" style="5" customWidth="1"/>
    <col min="11" max="11" width="10.54296875" style="5" customWidth="1"/>
    <col min="12" max="16384" width="8.90625" style="5"/>
  </cols>
  <sheetData>
    <row r="1" spans="1:16" ht="12" customHeight="1">
      <c r="A1" s="1" t="s">
        <v>74</v>
      </c>
      <c r="B1" s="1"/>
      <c r="C1" s="2"/>
      <c r="D1" s="1"/>
      <c r="E1" s="3"/>
      <c r="F1" s="3"/>
      <c r="G1" s="2"/>
      <c r="H1" s="2"/>
      <c r="I1" s="2"/>
      <c r="J1" s="2"/>
      <c r="K1" s="4"/>
      <c r="L1" s="4"/>
      <c r="M1" s="4"/>
      <c r="N1" s="3"/>
      <c r="O1" s="3"/>
      <c r="P1" s="3"/>
    </row>
    <row r="2" spans="1:16" ht="12" customHeight="1">
      <c r="A2" s="1" t="s">
        <v>16</v>
      </c>
      <c r="B2" s="2"/>
      <c r="C2" s="2"/>
      <c r="D2" s="1"/>
      <c r="E2" s="3"/>
      <c r="F2" s="3"/>
      <c r="G2" s="2"/>
      <c r="H2" s="2"/>
      <c r="I2" s="2"/>
      <c r="J2" s="2"/>
      <c r="K2" s="4"/>
      <c r="L2" s="4"/>
      <c r="M2" s="4"/>
      <c r="N2" s="3"/>
      <c r="O2" s="3"/>
      <c r="P2" s="3"/>
    </row>
    <row r="3" spans="1:16" ht="12" customHeight="1">
      <c r="A3" s="1" t="s">
        <v>17</v>
      </c>
      <c r="B3" s="2"/>
      <c r="C3" s="2"/>
      <c r="D3" s="1"/>
      <c r="E3" s="3"/>
      <c r="F3" s="3"/>
      <c r="G3" s="2"/>
      <c r="H3" s="2"/>
      <c r="I3" s="2"/>
      <c r="J3" s="2"/>
      <c r="K3" s="4"/>
      <c r="L3" s="4"/>
      <c r="M3" s="4"/>
      <c r="N3" s="3"/>
      <c r="O3" s="3"/>
      <c r="P3" s="3"/>
    </row>
    <row r="4" spans="1:16" ht="8.25" customHeight="1">
      <c r="A4" s="1"/>
      <c r="B4" s="2"/>
      <c r="C4" s="2"/>
      <c r="D4" s="1"/>
      <c r="E4" s="3"/>
      <c r="F4" s="3"/>
      <c r="G4" s="2"/>
      <c r="H4" s="2"/>
      <c r="I4" s="2"/>
      <c r="J4" s="2"/>
      <c r="K4" s="4"/>
      <c r="L4" s="4"/>
      <c r="M4" s="4"/>
      <c r="N4" s="3"/>
      <c r="O4" s="3"/>
      <c r="P4" s="3"/>
    </row>
    <row r="5" spans="1:16" ht="12" customHeight="1"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</row>
    <row r="6" spans="1:16" ht="12" customHeight="1">
      <c r="B6" s="12" t="s">
        <v>61</v>
      </c>
      <c r="C6" s="19">
        <v>14.31</v>
      </c>
      <c r="D6" s="19">
        <v>17.48</v>
      </c>
      <c r="E6" s="19">
        <v>20.66</v>
      </c>
      <c r="F6" s="19">
        <v>23.84</v>
      </c>
      <c r="G6" s="19">
        <v>27.02</v>
      </c>
    </row>
    <row r="7" spans="1:16" ht="12" customHeight="1">
      <c r="A7" s="192" t="s">
        <v>18</v>
      </c>
      <c r="B7" s="6" t="s">
        <v>59</v>
      </c>
      <c r="C7" s="18">
        <f>C6+C8+C9</f>
        <v>19.3</v>
      </c>
      <c r="D7" s="18">
        <f>D6+D8+D9</f>
        <v>22.59</v>
      </c>
      <c r="E7" s="18">
        <f>E6+E8+E9</f>
        <v>27.68</v>
      </c>
      <c r="F7" s="18">
        <f>F6+F8+F9</f>
        <v>31.979999999999997</v>
      </c>
      <c r="G7" s="18">
        <f>G6+G8+G9</f>
        <v>35.28</v>
      </c>
    </row>
    <row r="8" spans="1:16" ht="12" customHeight="1">
      <c r="A8" s="192"/>
      <c r="B8" s="6" t="s">
        <v>27</v>
      </c>
      <c r="C8" s="18">
        <v>3.05</v>
      </c>
      <c r="D8" s="18">
        <v>2.97</v>
      </c>
      <c r="E8" s="18">
        <v>4.68</v>
      </c>
      <c r="F8" s="18">
        <v>5.6</v>
      </c>
      <c r="G8" s="18">
        <v>5.52</v>
      </c>
    </row>
    <row r="9" spans="1:16" ht="13.5" customHeight="1">
      <c r="A9" s="192"/>
      <c r="B9" s="6" t="s">
        <v>28</v>
      </c>
      <c r="C9" s="18">
        <v>1.94</v>
      </c>
      <c r="D9" s="18">
        <v>2.14</v>
      </c>
      <c r="E9" s="18">
        <v>2.34</v>
      </c>
      <c r="F9" s="18">
        <v>2.54</v>
      </c>
      <c r="G9" s="18">
        <v>2.74</v>
      </c>
    </row>
    <row r="10" spans="1:16" ht="21.75" customHeight="1">
      <c r="A10" s="11"/>
      <c r="B10" s="6" t="s">
        <v>60</v>
      </c>
      <c r="C10" s="7">
        <f>C7-C8-C9</f>
        <v>14.31</v>
      </c>
      <c r="D10" s="7">
        <f>D7-D8-D9</f>
        <v>17.48</v>
      </c>
      <c r="E10" s="7">
        <f>E7-E8-E9</f>
        <v>20.66</v>
      </c>
      <c r="F10" s="7">
        <f>F7-F8-F9</f>
        <v>23.839999999999996</v>
      </c>
      <c r="G10" s="7">
        <f>G7-G8-G9</f>
        <v>27.020000000000003</v>
      </c>
    </row>
    <row r="11" spans="1:16" ht="21" customHeight="1">
      <c r="B11" s="6" t="s">
        <v>19</v>
      </c>
      <c r="C11" s="7">
        <v>14.67</v>
      </c>
      <c r="D11" s="7">
        <v>16.97</v>
      </c>
      <c r="E11" s="7">
        <v>18.14</v>
      </c>
      <c r="F11" s="7">
        <v>18.14</v>
      </c>
      <c r="G11" s="7" t="s">
        <v>73</v>
      </c>
    </row>
    <row r="12" spans="1:16">
      <c r="A12" s="5" t="s">
        <v>39</v>
      </c>
    </row>
    <row r="13" spans="1:16">
      <c r="C13" s="8"/>
      <c r="D13" s="8"/>
      <c r="E13" s="8"/>
      <c r="F13" s="8"/>
      <c r="G13" s="8"/>
    </row>
    <row r="14" spans="1:16">
      <c r="C14" s="2"/>
      <c r="D14" s="2"/>
      <c r="E14" s="2"/>
    </row>
    <row r="15" spans="1:16" ht="15.6">
      <c r="A15" s="16" t="e">
        <f>'Temp Building Trades 2024'!#REF!</f>
        <v>#REF!</v>
      </c>
      <c r="B15" s="17"/>
      <c r="C15" s="2"/>
      <c r="D15" s="2"/>
      <c r="E15" s="2"/>
    </row>
    <row r="16" spans="1:16" ht="15.6">
      <c r="A16" s="9"/>
    </row>
    <row r="17" spans="1:5">
      <c r="A17" s="5" t="s">
        <v>40</v>
      </c>
    </row>
    <row r="18" spans="1:5">
      <c r="C18" s="6"/>
      <c r="D18" s="6"/>
      <c r="E18" s="6"/>
    </row>
    <row r="20" spans="1:5" ht="14.4">
      <c r="B20" s="14"/>
    </row>
    <row r="21" spans="1:5" ht="14.4">
      <c r="A21" s="10"/>
      <c r="B21" s="14"/>
    </row>
    <row r="22" spans="1:5" ht="14.4">
      <c r="A22" s="10"/>
      <c r="B22" s="14"/>
    </row>
    <row r="23" spans="1:5" ht="14.4">
      <c r="B23" s="14"/>
    </row>
    <row r="24" spans="1:5" ht="14.4">
      <c r="B24" s="14"/>
    </row>
    <row r="25" spans="1:5" ht="14.4">
      <c r="B25" s="14"/>
    </row>
  </sheetData>
  <mergeCells count="1">
    <mergeCell ref="A7:A9"/>
  </mergeCells>
  <pageMargins left="0" right="0" top="0.25" bottom="0.5" header="0.5" footer="0.5"/>
  <pageSetup scale="7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9"/>
  <sheetViews>
    <sheetView zoomScaleNormal="100" workbookViewId="0">
      <selection activeCell="E38" sqref="E38"/>
    </sheetView>
  </sheetViews>
  <sheetFormatPr defaultColWidth="8.90625" defaultRowHeight="10.199999999999999"/>
  <cols>
    <col min="1" max="1" width="10.36328125" style="54" customWidth="1"/>
    <col min="2" max="2" width="22" style="54" customWidth="1"/>
    <col min="3" max="3" width="10.36328125" style="54" bestFit="1" customWidth="1"/>
    <col min="4" max="4" width="11.1796875" style="54" customWidth="1"/>
    <col min="5" max="6" width="11.54296875" style="54" bestFit="1" customWidth="1"/>
    <col min="7" max="8" width="10.08984375" style="54" customWidth="1"/>
    <col min="9" max="9" width="10" style="54" customWidth="1"/>
    <col min="10" max="10" width="9.81640625" style="54" customWidth="1"/>
    <col min="11" max="11" width="10.54296875" style="54" customWidth="1"/>
    <col min="12" max="16384" width="8.90625" style="54"/>
  </cols>
  <sheetData>
    <row r="1" spans="1:13" ht="42" customHeight="1">
      <c r="A1" s="108" t="s">
        <v>189</v>
      </c>
      <c r="B1" s="63"/>
      <c r="C1" s="87"/>
      <c r="D1" s="63"/>
      <c r="G1" s="58"/>
      <c r="H1" s="58"/>
      <c r="I1" s="58"/>
      <c r="J1" s="58"/>
      <c r="K1" s="64"/>
      <c r="L1" s="64"/>
      <c r="M1" s="64"/>
    </row>
    <row r="2" spans="1:13" ht="12" customHeight="1">
      <c r="A2" s="63"/>
      <c r="B2" s="58"/>
      <c r="C2" s="86"/>
      <c r="D2" s="63"/>
      <c r="G2" s="90">
        <v>0.16</v>
      </c>
      <c r="H2" s="58"/>
      <c r="I2" s="58"/>
      <c r="J2" s="58"/>
      <c r="K2" s="64"/>
      <c r="L2" s="64"/>
      <c r="M2" s="64"/>
    </row>
    <row r="3" spans="1:13" ht="11.4" customHeight="1">
      <c r="C3" s="61"/>
      <c r="D3" s="61"/>
      <c r="E3" s="61"/>
      <c r="F3" s="62"/>
      <c r="G3" s="62"/>
    </row>
    <row r="4" spans="1:13" ht="11.4" customHeight="1">
      <c r="A4" s="67" t="s">
        <v>190</v>
      </c>
    </row>
    <row r="5" spans="1:13" ht="19.2" customHeight="1">
      <c r="A5" s="60" t="s">
        <v>172</v>
      </c>
      <c r="B5" s="53"/>
      <c r="C5" s="65">
        <v>0.4</v>
      </c>
      <c r="D5" s="65">
        <v>0.5</v>
      </c>
      <c r="E5" s="65">
        <v>0.6</v>
      </c>
      <c r="F5" s="65">
        <v>0.7</v>
      </c>
      <c r="G5" s="65">
        <v>0.8</v>
      </c>
    </row>
    <row r="6" spans="1:13" ht="11.4" customHeight="1">
      <c r="A6" s="54" t="s">
        <v>175</v>
      </c>
      <c r="B6" s="56"/>
      <c r="C6" s="61" t="s">
        <v>20</v>
      </c>
      <c r="D6" s="61" t="s">
        <v>21</v>
      </c>
      <c r="E6" s="61" t="s">
        <v>22</v>
      </c>
      <c r="F6" s="61" t="s">
        <v>23</v>
      </c>
      <c r="G6" s="61" t="s">
        <v>24</v>
      </c>
    </row>
    <row r="7" spans="1:13" ht="11.4" customHeight="1">
      <c r="A7" s="59">
        <v>36.44</v>
      </c>
      <c r="B7" s="56" t="s">
        <v>61</v>
      </c>
      <c r="C7" s="66">
        <f>$A7*C5</f>
        <v>14.576000000000001</v>
      </c>
      <c r="D7" s="66">
        <f t="shared" ref="D7:G7" si="0">$A7*D5</f>
        <v>18.22</v>
      </c>
      <c r="E7" s="66">
        <f t="shared" si="0"/>
        <v>21.863999999999997</v>
      </c>
      <c r="F7" s="66">
        <f t="shared" si="0"/>
        <v>25.507999999999996</v>
      </c>
      <c r="G7" s="66">
        <f t="shared" si="0"/>
        <v>29.152000000000001</v>
      </c>
    </row>
    <row r="8" spans="1:13" ht="11.4" customHeight="1">
      <c r="A8" s="59" t="s">
        <v>173</v>
      </c>
      <c r="B8" s="56" t="s">
        <v>28</v>
      </c>
      <c r="C8" s="66">
        <v>0.84</v>
      </c>
      <c r="D8" s="66">
        <v>0.84</v>
      </c>
      <c r="E8" s="66">
        <v>1.2</v>
      </c>
      <c r="F8" s="66">
        <v>1.58</v>
      </c>
      <c r="G8" s="66">
        <v>1.99</v>
      </c>
    </row>
    <row r="9" spans="1:13" ht="11.4" customHeight="1">
      <c r="B9" s="56" t="s">
        <v>27</v>
      </c>
      <c r="C9" s="66">
        <f>1.71+C11</f>
        <v>1.774</v>
      </c>
      <c r="D9" s="66">
        <f>1.82+D11</f>
        <v>1.9000000000000001</v>
      </c>
      <c r="E9" s="66">
        <f>2.37+E11</f>
        <v>2.4660000000000002</v>
      </c>
      <c r="F9" s="66">
        <f>2.75+F11</f>
        <v>2.8620000000000001</v>
      </c>
      <c r="G9" s="66">
        <f>4.3+G11</f>
        <v>4.4279999999999999</v>
      </c>
    </row>
    <row r="10" spans="1:13" ht="11.4" customHeight="1">
      <c r="B10" s="55" t="s">
        <v>174</v>
      </c>
      <c r="C10" s="109">
        <f>C7+C8+C9</f>
        <v>17.190000000000001</v>
      </c>
      <c r="D10" s="109">
        <f>D7+D8+D9</f>
        <v>20.959999999999997</v>
      </c>
      <c r="E10" s="109">
        <f>E7+E8+E9</f>
        <v>25.529999999999998</v>
      </c>
      <c r="F10" s="109">
        <f>F7+F8+F9</f>
        <v>29.949999999999996</v>
      </c>
      <c r="G10" s="109">
        <f>G7+G8+G9</f>
        <v>35.57</v>
      </c>
    </row>
    <row r="11" spans="1:13" s="89" customFormat="1" ht="11.4" customHeight="1">
      <c r="B11" s="88" t="s">
        <v>176</v>
      </c>
      <c r="C11" s="105">
        <f t="shared" ref="C11:G11" si="1">$G$2*C5</f>
        <v>6.4000000000000001E-2</v>
      </c>
      <c r="D11" s="105">
        <f t="shared" si="1"/>
        <v>0.08</v>
      </c>
      <c r="E11" s="105">
        <f t="shared" si="1"/>
        <v>9.6000000000000002E-2</v>
      </c>
      <c r="F11" s="105">
        <f t="shared" si="1"/>
        <v>0.11199999999999999</v>
      </c>
      <c r="G11" s="105">
        <f t="shared" si="1"/>
        <v>0.128</v>
      </c>
    </row>
    <row r="12" spans="1:13" ht="11.4" customHeight="1">
      <c r="C12" s="66"/>
      <c r="D12" s="66"/>
      <c r="E12" s="66"/>
      <c r="F12" s="66"/>
      <c r="G12" s="66"/>
    </row>
    <row r="13" spans="1:13" ht="11.4" customHeight="1">
      <c r="B13" s="56" t="s">
        <v>140</v>
      </c>
      <c r="C13" s="66">
        <v>8.56</v>
      </c>
      <c r="D13" s="66">
        <v>8.56</v>
      </c>
      <c r="E13" s="66">
        <v>8.56</v>
      </c>
      <c r="F13" s="66">
        <v>8.56</v>
      </c>
      <c r="G13" s="66">
        <v>8.56</v>
      </c>
    </row>
    <row r="14" spans="1:13" ht="11.4" customHeight="1">
      <c r="B14" s="56" t="s">
        <v>141</v>
      </c>
      <c r="C14" s="66"/>
      <c r="D14" s="66"/>
      <c r="E14" s="66"/>
      <c r="F14" s="66">
        <v>1.3</v>
      </c>
      <c r="G14" s="66">
        <v>1.3</v>
      </c>
    </row>
    <row r="15" spans="1:13" ht="11.4" customHeight="1">
      <c r="B15" s="56" t="s">
        <v>142</v>
      </c>
      <c r="C15" s="66">
        <v>0.8</v>
      </c>
      <c r="D15" s="66">
        <v>2.15</v>
      </c>
      <c r="E15" s="66">
        <v>2.63</v>
      </c>
      <c r="F15" s="66">
        <v>3.37</v>
      </c>
      <c r="G15" s="66">
        <v>3.83</v>
      </c>
    </row>
    <row r="16" spans="1:13" ht="11.4" customHeight="1">
      <c r="B16" s="56" t="s">
        <v>143</v>
      </c>
      <c r="C16" s="61"/>
      <c r="D16" s="66">
        <v>1</v>
      </c>
      <c r="E16" s="66">
        <v>2.72</v>
      </c>
      <c r="F16" s="66">
        <v>2.72</v>
      </c>
      <c r="G16" s="66">
        <v>2.72</v>
      </c>
    </row>
    <row r="17" spans="2:7" ht="11.4" customHeight="1">
      <c r="B17" s="56" t="s">
        <v>144</v>
      </c>
      <c r="C17" s="61"/>
      <c r="D17" s="66">
        <v>0.7</v>
      </c>
      <c r="E17" s="66">
        <v>0.74</v>
      </c>
      <c r="F17" s="66">
        <v>1.0900000000000001</v>
      </c>
      <c r="G17" s="66">
        <v>1.82</v>
      </c>
    </row>
    <row r="18" spans="2:7" ht="11.4" customHeight="1">
      <c r="B18" s="56" t="s">
        <v>145</v>
      </c>
      <c r="C18" s="66">
        <v>0.59</v>
      </c>
      <c r="D18" s="66">
        <v>0.59</v>
      </c>
      <c r="E18" s="66">
        <v>0.59</v>
      </c>
      <c r="F18" s="66">
        <v>0.59</v>
      </c>
      <c r="G18" s="66">
        <v>0.59</v>
      </c>
    </row>
    <row r="19" spans="2:7" ht="14.4">
      <c r="B19" s="56" t="s">
        <v>19</v>
      </c>
      <c r="C19" s="66">
        <f>C13+C18</f>
        <v>9.15</v>
      </c>
      <c r="D19" s="65">
        <f>D13+D15+D16+D17+D18</f>
        <v>13</v>
      </c>
      <c r="E19" s="65">
        <f>E13+E15+E16+E17+E18</f>
        <v>15.240000000000002</v>
      </c>
      <c r="F19" s="65">
        <f>F13+F14+F15+F16+F17+F18</f>
        <v>17.630000000000003</v>
      </c>
      <c r="G19" s="65">
        <f>G13+G14+G15+G16+G17+G18</f>
        <v>18.82</v>
      </c>
    </row>
  </sheetData>
  <pageMargins left="0" right="0" top="0.2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20"/>
  <sheetViews>
    <sheetView showGridLines="0" zoomScaleNormal="100" workbookViewId="0"/>
  </sheetViews>
  <sheetFormatPr defaultColWidth="7.36328125" defaultRowHeight="14.4"/>
  <cols>
    <col min="1" max="1" width="7.36328125" style="143"/>
    <col min="2" max="2" width="17" style="143" bestFit="1" customWidth="1"/>
    <col min="3" max="3" width="13.81640625" style="143" customWidth="1"/>
    <col min="4" max="6" width="13.81640625" style="148" customWidth="1"/>
    <col min="7" max="7" width="7.36328125" style="151"/>
    <col min="8" max="16384" width="7.36328125" style="143"/>
  </cols>
  <sheetData>
    <row r="1" spans="1:15">
      <c r="A1" s="108" t="s">
        <v>284</v>
      </c>
      <c r="B1" s="141"/>
      <c r="C1" s="142"/>
      <c r="G1" s="148"/>
    </row>
    <row r="2" spans="1:15" s="32" customFormat="1">
      <c r="A2" s="81" t="s">
        <v>46</v>
      </c>
      <c r="B2" s="81" t="s">
        <v>47</v>
      </c>
      <c r="C2" s="128" t="s">
        <v>48</v>
      </c>
      <c r="D2" s="73" t="s">
        <v>49</v>
      </c>
      <c r="E2" s="70" t="s">
        <v>261</v>
      </c>
      <c r="F2" s="81" t="s">
        <v>262</v>
      </c>
    </row>
    <row r="3" spans="1:15" s="32" customFormat="1">
      <c r="A3" s="116" t="s">
        <v>1</v>
      </c>
      <c r="B3" s="116">
        <v>2</v>
      </c>
      <c r="C3" s="169" t="s">
        <v>157</v>
      </c>
      <c r="D3" s="116" t="s">
        <v>269</v>
      </c>
      <c r="E3" s="161" t="s">
        <v>192</v>
      </c>
      <c r="F3" s="116" t="s">
        <v>2</v>
      </c>
    </row>
    <row r="4" spans="1:15">
      <c r="A4" s="141"/>
      <c r="B4" s="142"/>
      <c r="C4" s="145"/>
      <c r="G4" s="165">
        <v>0.16</v>
      </c>
    </row>
    <row r="5" spans="1:15">
      <c r="C5" s="172" t="s">
        <v>168</v>
      </c>
      <c r="D5" s="173" t="s">
        <v>169</v>
      </c>
      <c r="E5" s="173" t="s">
        <v>170</v>
      </c>
      <c r="F5" s="173" t="s">
        <v>171</v>
      </c>
    </row>
    <row r="6" spans="1:15">
      <c r="A6" s="147"/>
      <c r="B6" s="143" t="s">
        <v>283</v>
      </c>
      <c r="C6" s="143" t="s">
        <v>193</v>
      </c>
      <c r="D6" s="148" t="s">
        <v>194</v>
      </c>
      <c r="E6" s="148" t="s">
        <v>195</v>
      </c>
      <c r="F6" s="148" t="s">
        <v>196</v>
      </c>
      <c r="H6" s="153"/>
      <c r="I6" s="153"/>
      <c r="J6" s="153"/>
      <c r="K6" s="153"/>
    </row>
    <row r="7" spans="1:15">
      <c r="A7" s="149"/>
      <c r="B7" s="56" t="s">
        <v>61</v>
      </c>
      <c r="C7" s="168">
        <v>25.580000000000002</v>
      </c>
      <c r="D7" s="168">
        <v>27.709999999999997</v>
      </c>
      <c r="E7" s="168">
        <v>31.950000000000003</v>
      </c>
      <c r="F7" s="168">
        <v>36.200000000000003</v>
      </c>
      <c r="H7" s="153"/>
      <c r="I7" s="153"/>
      <c r="J7" s="153"/>
      <c r="K7" s="153"/>
      <c r="L7" s="153"/>
      <c r="M7" s="153"/>
      <c r="N7" s="153"/>
      <c r="O7" s="153"/>
    </row>
    <row r="8" spans="1:15">
      <c r="A8" s="149"/>
      <c r="B8" s="56" t="s">
        <v>231</v>
      </c>
      <c r="C8" s="168">
        <v>2.02</v>
      </c>
      <c r="D8" s="168">
        <v>2.09</v>
      </c>
      <c r="E8" s="168">
        <v>2.25</v>
      </c>
      <c r="F8" s="168">
        <v>2.4</v>
      </c>
      <c r="H8" s="153"/>
      <c r="I8" s="153"/>
      <c r="J8" s="153"/>
      <c r="K8" s="153"/>
      <c r="L8" s="153"/>
      <c r="M8" s="153"/>
      <c r="N8" s="153"/>
      <c r="O8" s="153"/>
    </row>
    <row r="9" spans="1:15">
      <c r="B9" s="56" t="s">
        <v>27</v>
      </c>
      <c r="C9" s="168">
        <v>1</v>
      </c>
      <c r="D9" s="168">
        <v>1</v>
      </c>
      <c r="E9" s="168">
        <v>1</v>
      </c>
      <c r="F9" s="168">
        <v>1</v>
      </c>
      <c r="H9" s="153"/>
      <c r="I9" s="153"/>
      <c r="J9" s="153"/>
      <c r="K9" s="153"/>
      <c r="L9" s="153"/>
      <c r="M9" s="153"/>
      <c r="N9" s="153"/>
      <c r="O9" s="153"/>
    </row>
    <row r="10" spans="1:15">
      <c r="B10" s="55" t="s">
        <v>174</v>
      </c>
      <c r="C10" s="171">
        <v>28.6</v>
      </c>
      <c r="D10" s="171">
        <v>30.799999999999997</v>
      </c>
      <c r="E10" s="171">
        <v>35.200000000000003</v>
      </c>
      <c r="F10" s="171">
        <v>39.6</v>
      </c>
      <c r="H10" s="153"/>
      <c r="I10" s="153"/>
      <c r="J10" s="153"/>
      <c r="K10" s="153"/>
      <c r="L10" s="153"/>
      <c r="M10" s="153"/>
      <c r="N10" s="153"/>
      <c r="O10" s="153"/>
    </row>
    <row r="11" spans="1:15" s="150" customFormat="1">
      <c r="B11" s="88" t="s">
        <v>176</v>
      </c>
      <c r="C11" s="171"/>
      <c r="D11" s="148"/>
      <c r="E11" s="148"/>
      <c r="F11" s="148"/>
      <c r="G11" s="166"/>
      <c r="H11" s="167"/>
      <c r="I11" s="167"/>
      <c r="J11" s="167"/>
      <c r="K11" s="167"/>
      <c r="L11" s="167"/>
      <c r="M11" s="167"/>
      <c r="N11" s="167"/>
      <c r="O11" s="167"/>
    </row>
    <row r="12" spans="1:15">
      <c r="C12" s="168"/>
      <c r="H12" s="153"/>
      <c r="I12" s="153"/>
      <c r="J12" s="153"/>
      <c r="K12" s="153"/>
      <c r="L12" s="153"/>
      <c r="M12" s="153"/>
      <c r="N12" s="153"/>
      <c r="O12" s="153"/>
    </row>
    <row r="13" spans="1:15">
      <c r="B13" s="56" t="s">
        <v>140</v>
      </c>
      <c r="C13" s="168">
        <v>10.25</v>
      </c>
      <c r="D13" s="168">
        <v>10.25</v>
      </c>
      <c r="E13" s="168">
        <v>10.25</v>
      </c>
      <c r="F13" s="168">
        <v>10.25</v>
      </c>
      <c r="H13" s="153"/>
      <c r="I13" s="153"/>
      <c r="J13" s="153"/>
      <c r="K13" s="153"/>
      <c r="L13" s="153"/>
      <c r="M13" s="153"/>
      <c r="N13" s="153"/>
      <c r="O13" s="153"/>
    </row>
    <row r="14" spans="1:15">
      <c r="B14" s="56" t="s">
        <v>30</v>
      </c>
      <c r="C14" s="168">
        <v>8.6300000000000008</v>
      </c>
      <c r="D14" s="168">
        <v>8.6300000000000008</v>
      </c>
      <c r="E14" s="168">
        <v>8.6300000000000008</v>
      </c>
      <c r="F14" s="168">
        <v>8.6300000000000008</v>
      </c>
      <c r="H14" s="153"/>
      <c r="I14" s="153"/>
      <c r="J14" s="153"/>
      <c r="K14" s="153"/>
      <c r="L14" s="153"/>
      <c r="M14" s="153"/>
      <c r="N14" s="153"/>
      <c r="O14" s="153"/>
    </row>
    <row r="15" spans="1:15">
      <c r="B15" s="56" t="s">
        <v>198</v>
      </c>
      <c r="C15" s="168">
        <v>0.79</v>
      </c>
      <c r="D15" s="168">
        <v>0.79</v>
      </c>
      <c r="E15" s="168">
        <v>0.79</v>
      </c>
      <c r="F15" s="168">
        <v>0.79</v>
      </c>
      <c r="H15" s="153"/>
      <c r="I15" s="153"/>
      <c r="J15" s="153"/>
      <c r="K15" s="153"/>
      <c r="L15" s="153"/>
      <c r="M15" s="153"/>
      <c r="N15" s="153"/>
      <c r="O15" s="153"/>
    </row>
    <row r="16" spans="1:15">
      <c r="B16" s="55" t="s">
        <v>19</v>
      </c>
      <c r="C16" s="171">
        <v>19.670000000000002</v>
      </c>
      <c r="D16" s="171">
        <v>19.670000000000002</v>
      </c>
      <c r="E16" s="171">
        <v>19.670000000000002</v>
      </c>
      <c r="F16" s="171">
        <v>19.670000000000002</v>
      </c>
      <c r="H16" s="153"/>
      <c r="I16" s="153"/>
      <c r="J16" s="153"/>
      <c r="K16" s="153"/>
    </row>
    <row r="17" spans="3:11">
      <c r="H17" s="153"/>
      <c r="I17" s="153"/>
      <c r="J17" s="153"/>
      <c r="K17" s="153"/>
    </row>
    <row r="18" spans="3:11">
      <c r="H18" s="153"/>
      <c r="I18" s="153"/>
      <c r="J18" s="153"/>
      <c r="K18" s="153"/>
    </row>
    <row r="19" spans="3:11">
      <c r="C19" s="151"/>
      <c r="H19" s="153"/>
      <c r="I19" s="153"/>
      <c r="J19" s="153"/>
      <c r="K19" s="153"/>
    </row>
    <row r="20" spans="3:11">
      <c r="H20" s="153"/>
      <c r="I20" s="153"/>
      <c r="J20" s="153"/>
      <c r="K20" s="153"/>
    </row>
  </sheetData>
  <sheetProtection sheet="1" objects="1" scenarios="1"/>
  <pageMargins left="0" right="0" top="0.2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24"/>
  <sheetViews>
    <sheetView showGridLines="0" zoomScaleNormal="100" workbookViewId="0"/>
  </sheetViews>
  <sheetFormatPr defaultColWidth="8.90625" defaultRowHeight="14.4"/>
  <cols>
    <col min="1" max="1" width="10.36328125" style="143" customWidth="1"/>
    <col min="2" max="2" width="22" style="143" customWidth="1"/>
    <col min="3" max="3" width="10.36328125" style="143" bestFit="1" customWidth="1"/>
    <col min="4" max="4" width="11.1796875" style="143" customWidth="1"/>
    <col min="5" max="5" width="14.453125" style="143" customWidth="1"/>
    <col min="6" max="6" width="11.54296875" style="143" bestFit="1" customWidth="1"/>
    <col min="7" max="8" width="10.08984375" style="143" customWidth="1"/>
    <col min="9" max="9" width="10" style="143" customWidth="1"/>
    <col min="10" max="10" width="9.81640625" style="143" customWidth="1"/>
    <col min="11" max="11" width="10.54296875" style="143" customWidth="1"/>
    <col min="12" max="16384" width="8.90625" style="143"/>
  </cols>
  <sheetData>
    <row r="1" spans="1:13">
      <c r="A1" s="108" t="s">
        <v>290</v>
      </c>
      <c r="B1" s="141"/>
      <c r="C1" s="142"/>
      <c r="D1" s="141"/>
      <c r="G1" s="142"/>
      <c r="H1" s="142"/>
      <c r="I1" s="142"/>
      <c r="J1" s="142"/>
      <c r="K1" s="144"/>
      <c r="L1" s="144"/>
      <c r="M1" s="144"/>
    </row>
    <row r="2" spans="1:13" s="32" customFormat="1">
      <c r="A2" s="81" t="s">
        <v>46</v>
      </c>
      <c r="B2" s="81" t="s">
        <v>47</v>
      </c>
      <c r="C2" s="128" t="s">
        <v>48</v>
      </c>
      <c r="D2" s="73" t="s">
        <v>49</v>
      </c>
      <c r="E2" s="70" t="s">
        <v>261</v>
      </c>
      <c r="F2" s="81" t="s">
        <v>262</v>
      </c>
    </row>
    <row r="3" spans="1:13" s="32" customFormat="1">
      <c r="A3" s="116" t="s">
        <v>1</v>
      </c>
      <c r="B3" s="116">
        <v>2</v>
      </c>
      <c r="C3" s="169" t="s">
        <v>137</v>
      </c>
      <c r="D3" s="116" t="s">
        <v>138</v>
      </c>
      <c r="E3" s="161" t="s">
        <v>271</v>
      </c>
      <c r="F3" s="116" t="s">
        <v>2</v>
      </c>
    </row>
    <row r="4" spans="1:13">
      <c r="A4" s="141"/>
      <c r="B4" s="142"/>
      <c r="C4" s="145"/>
      <c r="D4" s="141"/>
      <c r="G4" s="146">
        <v>0.16</v>
      </c>
      <c r="H4" s="142"/>
      <c r="I4" s="142"/>
      <c r="J4" s="142"/>
      <c r="K4" s="144"/>
      <c r="L4" s="144"/>
      <c r="M4" s="144"/>
    </row>
    <row r="5" spans="1:13">
      <c r="C5" s="142"/>
      <c r="D5" s="142"/>
      <c r="E5" s="142"/>
    </row>
    <row r="6" spans="1:13">
      <c r="A6" s="147" t="s">
        <v>190</v>
      </c>
    </row>
    <row r="7" spans="1:13">
      <c r="A7" s="108" t="s">
        <v>191</v>
      </c>
      <c r="B7" s="108"/>
      <c r="C7" s="148">
        <v>0.45</v>
      </c>
      <c r="D7" s="148">
        <v>0.5</v>
      </c>
      <c r="E7" s="148">
        <v>0.6</v>
      </c>
      <c r="F7" s="148">
        <v>0.7</v>
      </c>
      <c r="G7" s="148">
        <v>0.8</v>
      </c>
    </row>
    <row r="8" spans="1:13">
      <c r="A8" s="28"/>
      <c r="B8" s="56"/>
      <c r="C8" s="142" t="s">
        <v>20</v>
      </c>
      <c r="D8" s="142" t="s">
        <v>21</v>
      </c>
      <c r="E8" s="142" t="s">
        <v>22</v>
      </c>
      <c r="F8" s="142" t="s">
        <v>23</v>
      </c>
      <c r="G8" s="142" t="s">
        <v>24</v>
      </c>
    </row>
    <row r="9" spans="1:13">
      <c r="A9" s="164"/>
      <c r="B9" s="56" t="s">
        <v>61</v>
      </c>
      <c r="C9" s="152">
        <v>20.9</v>
      </c>
      <c r="D9" s="152">
        <v>23.22</v>
      </c>
      <c r="E9" s="152">
        <v>27.86</v>
      </c>
      <c r="F9" s="152">
        <v>32.51</v>
      </c>
      <c r="G9" s="152">
        <v>37.15</v>
      </c>
    </row>
    <row r="10" spans="1:13">
      <c r="A10" s="149"/>
      <c r="B10" s="56" t="s">
        <v>235</v>
      </c>
      <c r="C10" s="152">
        <v>0.4</v>
      </c>
      <c r="D10" s="152">
        <v>0.4</v>
      </c>
      <c r="E10" s="152">
        <v>0.5</v>
      </c>
      <c r="F10" s="152">
        <v>0.5</v>
      </c>
      <c r="G10" s="152">
        <v>0.5</v>
      </c>
    </row>
    <row r="11" spans="1:13">
      <c r="A11" s="149" t="s">
        <v>173</v>
      </c>
      <c r="B11" s="56" t="s">
        <v>248</v>
      </c>
      <c r="C11" s="152">
        <v>1.39</v>
      </c>
      <c r="D11" s="152">
        <v>1.55</v>
      </c>
      <c r="E11" s="152">
        <v>1.85</v>
      </c>
      <c r="F11" s="152">
        <v>2.4700000000000002</v>
      </c>
      <c r="G11" s="152">
        <v>2.83</v>
      </c>
    </row>
    <row r="12" spans="1:13">
      <c r="B12" s="56" t="s">
        <v>238</v>
      </c>
      <c r="C12" s="152">
        <v>1.57</v>
      </c>
      <c r="D12" s="152">
        <v>1.58</v>
      </c>
      <c r="E12" s="152">
        <v>2.7</v>
      </c>
      <c r="F12" s="152">
        <v>2.71</v>
      </c>
      <c r="G12" s="152">
        <v>4.03</v>
      </c>
    </row>
    <row r="13" spans="1:13">
      <c r="B13" s="55" t="s">
        <v>174</v>
      </c>
      <c r="C13" s="187">
        <v>24.259999999999998</v>
      </c>
      <c r="D13" s="187">
        <v>26.75</v>
      </c>
      <c r="E13" s="187">
        <v>32.910000000000004</v>
      </c>
      <c r="F13" s="187">
        <v>38.19</v>
      </c>
      <c r="G13" s="187">
        <v>44.51</v>
      </c>
    </row>
    <row r="14" spans="1:13">
      <c r="C14" s="152"/>
      <c r="D14" s="152"/>
      <c r="E14" s="152"/>
      <c r="F14" s="152"/>
      <c r="G14" s="152"/>
    </row>
    <row r="15" spans="1:13">
      <c r="B15" s="56" t="s">
        <v>292</v>
      </c>
      <c r="C15" s="152">
        <v>12.21</v>
      </c>
      <c r="D15" s="152">
        <v>12.21</v>
      </c>
      <c r="E15" s="152">
        <v>12.21</v>
      </c>
      <c r="F15" s="152">
        <v>12.21</v>
      </c>
      <c r="G15" s="152">
        <v>12.21</v>
      </c>
    </row>
    <row r="16" spans="1:13">
      <c r="B16" s="56" t="s">
        <v>141</v>
      </c>
      <c r="C16" s="152"/>
      <c r="D16" s="152"/>
      <c r="E16" s="152"/>
      <c r="F16" s="152">
        <v>1.55</v>
      </c>
      <c r="G16" s="152">
        <v>1.55</v>
      </c>
    </row>
    <row r="17" spans="2:7" s="150" customFormat="1">
      <c r="B17" s="56" t="s">
        <v>250</v>
      </c>
      <c r="C17" s="152">
        <v>1.84</v>
      </c>
      <c r="D17" s="152">
        <v>2.76</v>
      </c>
      <c r="E17" s="152">
        <v>3</v>
      </c>
      <c r="F17" s="152">
        <v>4.5</v>
      </c>
      <c r="G17" s="152">
        <v>6</v>
      </c>
    </row>
    <row r="18" spans="2:7">
      <c r="B18" s="56" t="s">
        <v>275</v>
      </c>
      <c r="C18" s="152"/>
      <c r="D18" s="152">
        <v>1</v>
      </c>
      <c r="E18" s="152">
        <v>2.72</v>
      </c>
      <c r="F18" s="152">
        <v>2.72</v>
      </c>
      <c r="G18" s="152">
        <v>2.72</v>
      </c>
    </row>
    <row r="19" spans="2:7">
      <c r="B19" s="56" t="s">
        <v>249</v>
      </c>
      <c r="C19" s="152"/>
      <c r="D19" s="152"/>
      <c r="E19" s="152">
        <v>0.72</v>
      </c>
      <c r="F19" s="152">
        <v>1.22</v>
      </c>
      <c r="G19" s="152">
        <v>2.2599999999999998</v>
      </c>
    </row>
    <row r="20" spans="2:7">
      <c r="B20" s="56" t="s">
        <v>291</v>
      </c>
      <c r="C20" s="152">
        <v>1.38</v>
      </c>
      <c r="D20" s="152">
        <v>1.38</v>
      </c>
      <c r="E20" s="152">
        <v>1.38</v>
      </c>
      <c r="F20" s="152">
        <v>1.38</v>
      </c>
      <c r="G20" s="152">
        <v>1.38</v>
      </c>
    </row>
    <row r="21" spans="2:7">
      <c r="B21" s="55" t="s">
        <v>252</v>
      </c>
      <c r="C21" s="187">
        <v>15.43</v>
      </c>
      <c r="D21" s="187">
        <v>17.350000000000001</v>
      </c>
      <c r="E21" s="187">
        <v>20.029999999999998</v>
      </c>
      <c r="F21" s="187">
        <v>23.58</v>
      </c>
      <c r="G21" s="187">
        <v>26.12</v>
      </c>
    </row>
    <row r="22" spans="2:7">
      <c r="C22" s="153"/>
      <c r="D22" s="153"/>
      <c r="E22" s="153"/>
      <c r="F22" s="153"/>
      <c r="G22" s="153"/>
    </row>
    <row r="23" spans="2:7">
      <c r="B23" s="55" t="s">
        <v>251</v>
      </c>
      <c r="C23" s="187">
        <v>39.69</v>
      </c>
      <c r="D23" s="187">
        <v>44.1</v>
      </c>
      <c r="E23" s="187">
        <v>52.94</v>
      </c>
      <c r="F23" s="187">
        <v>61.769999999999996</v>
      </c>
      <c r="G23" s="187">
        <v>70.63</v>
      </c>
    </row>
    <row r="24" spans="2:7">
      <c r="C24" s="151"/>
      <c r="D24" s="151"/>
      <c r="E24" s="151"/>
      <c r="F24" s="151"/>
      <c r="G24" s="151"/>
    </row>
  </sheetData>
  <sheetProtection sheet="1" objects="1" scenarios="1"/>
  <pageMargins left="0" right="0" top="0.2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14FDC-DB5B-4164-8594-5971FC8DE7A4}">
  <sheetPr codeName="Sheet14"/>
  <dimension ref="A1:C3"/>
  <sheetViews>
    <sheetView workbookViewId="0">
      <selection activeCell="C11" sqref="C11"/>
    </sheetView>
  </sheetViews>
  <sheetFormatPr defaultColWidth="8.90625" defaultRowHeight="14.4"/>
  <cols>
    <col min="1" max="1" width="8.36328125" style="32" bestFit="1" customWidth="1"/>
    <col min="2" max="2" width="10.08984375" style="32" bestFit="1" customWidth="1"/>
    <col min="3" max="3" width="91" style="32" bestFit="1" customWidth="1"/>
    <col min="4" max="16384" width="8.90625" style="32"/>
  </cols>
  <sheetData>
    <row r="1" spans="1:3">
      <c r="A1" s="175">
        <v>43964</v>
      </c>
      <c r="B1" s="32" t="s">
        <v>240</v>
      </c>
      <c r="C1" s="32" t="s">
        <v>242</v>
      </c>
    </row>
    <row r="2" spans="1:3">
      <c r="A2" s="175" t="s">
        <v>239</v>
      </c>
      <c r="B2" s="32" t="s">
        <v>240</v>
      </c>
      <c r="C2" s="32" t="s">
        <v>241</v>
      </c>
    </row>
    <row r="3" spans="1:3">
      <c r="A3" s="175">
        <v>44348</v>
      </c>
      <c r="B3" s="32" t="s">
        <v>256</v>
      </c>
      <c r="C3" s="32" t="s">
        <v>268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Temp Building Trades 2024</vt:lpstr>
      <vt:lpstr>Apprentice Carpenter 2024</vt:lpstr>
      <vt:lpstr>Apprentice 2011</vt:lpstr>
      <vt:lpstr>Apprentice 1 1 2012</vt:lpstr>
      <vt:lpstr>Apprentice 6 1 2012</vt:lpstr>
      <vt:lpstr>Apprentice Plumber 2016</vt:lpstr>
      <vt:lpstr>Apprentice Painter 2024</vt:lpstr>
      <vt:lpstr>Apprentice Plumber 2024</vt:lpstr>
      <vt:lpstr>Notes</vt:lpstr>
      <vt:lpstr>Apprentice Ironworker 2020</vt:lpstr>
      <vt:lpstr>Apprentice Iron Worker 2019</vt:lpstr>
      <vt:lpstr>2013 HRIS PROOF rates</vt:lpstr>
      <vt:lpstr>Sheet1</vt:lpstr>
      <vt:lpstr>Apprentice Painter 2016</vt:lpstr>
      <vt:lpstr>'Temp Building Trades 2024'!A</vt:lpstr>
      <vt:lpstr>'Temp Building Trades 2024'!B</vt:lpstr>
      <vt:lpstr>'Temp Building Trades 2024'!C_</vt:lpstr>
      <vt:lpstr>'Apprentice 1 1 2012'!Print_Area</vt:lpstr>
      <vt:lpstr>'Apprentice 2011'!Print_Area</vt:lpstr>
      <vt:lpstr>'Apprentice 6 1 2012'!Print_Area</vt:lpstr>
      <vt:lpstr>'Apprentice Painter 2016'!Print_Area</vt:lpstr>
      <vt:lpstr>'Apprentice Painter 2024'!Print_Area</vt:lpstr>
      <vt:lpstr>'Apprentice Plumber 2016'!Print_Area</vt:lpstr>
      <vt:lpstr>'Apprentice Plumber 2024'!Print_Area</vt:lpstr>
      <vt:lpstr>'Temp Building Trades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Minneapolis</dc:creator>
  <cp:lastModifiedBy>Lisa Cunningham</cp:lastModifiedBy>
  <cp:lastPrinted>2019-11-13T16:57:20Z</cp:lastPrinted>
  <dcterms:created xsi:type="dcterms:W3CDTF">1998-09-14T20:48:50Z</dcterms:created>
  <dcterms:modified xsi:type="dcterms:W3CDTF">2025-01-06T21:24:32Z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